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hráz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Oprava hrází'!$C$84:$K$183</definedName>
    <definedName name="_xlnm.Print_Area" localSheetId="1">'01 - Oprava hrází'!$C$4:$J$39,'01 - Oprava hrází'!$C$72:$K$183</definedName>
    <definedName name="_xlnm.Print_Titles" localSheetId="1">'01 - Oprava hrází'!$84:$84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J82"/>
  <c r="J81"/>
  <c r="F79"/>
  <c r="E77"/>
  <c r="J55"/>
  <c r="J54"/>
  <c r="F52"/>
  <c r="E50"/>
  <c r="J18"/>
  <c r="E18"/>
  <c r="F55"/>
  <c r="J17"/>
  <c r="J15"/>
  <c r="E15"/>
  <c r="F54"/>
  <c r="J14"/>
  <c r="J12"/>
  <c r="J79"/>
  <c r="E7"/>
  <c r="E48"/>
  <c i="1" r="L50"/>
  <c r="AM50"/>
  <c r="AM49"/>
  <c r="L49"/>
  <c r="AM47"/>
  <c r="L47"/>
  <c r="L45"/>
  <c r="L44"/>
  <c i="2" r="J179"/>
  <c r="BK172"/>
  <c r="BK160"/>
  <c r="BK147"/>
  <c r="BK125"/>
  <c r="J102"/>
  <c r="BK88"/>
  <c r="BK179"/>
  <c r="BK171"/>
  <c r="J153"/>
  <c r="J139"/>
  <c r="BK93"/>
  <c r="J176"/>
  <c r="BK170"/>
  <c r="BK150"/>
  <c r="J133"/>
  <c r="BK117"/>
  <c r="J99"/>
  <c r="BK153"/>
  <c r="BK141"/>
  <c r="BK114"/>
  <c r="BK97"/>
  <c r="J177"/>
  <c r="BK175"/>
  <c r="J167"/>
  <c r="BK148"/>
  <c r="J130"/>
  <c r="BK123"/>
  <c r="BK95"/>
  <c r="J181"/>
  <c r="BK177"/>
  <c r="J160"/>
  <c r="J143"/>
  <c r="BK102"/>
  <c r="J183"/>
  <c r="J175"/>
  <c r="J164"/>
  <c r="J136"/>
  <c r="J125"/>
  <c r="J111"/>
  <c r="J95"/>
  <c r="BK164"/>
  <c r="BK133"/>
  <c r="J105"/>
  <c r="J88"/>
  <c r="BK182"/>
  <c r="J174"/>
  <c r="J162"/>
  <c r="J145"/>
  <c r="J128"/>
  <c r="J117"/>
  <c r="J97"/>
  <c r="J182"/>
  <c r="BK174"/>
  <c r="J170"/>
  <c r="J150"/>
  <c r="BK120"/>
  <c r="J178"/>
  <c r="J173"/>
  <c r="BK162"/>
  <c r="BK145"/>
  <c r="BK130"/>
  <c r="J114"/>
  <c r="BK105"/>
  <c r="BK139"/>
  <c r="BK111"/>
  <c r="J93"/>
  <c r="BK181"/>
  <c r="BK176"/>
  <c r="J171"/>
  <c r="BK157"/>
  <c r="J141"/>
  <c r="J120"/>
  <c r="BK99"/>
  <c r="BK183"/>
  <c r="BK178"/>
  <c r="BK173"/>
  <c r="BK167"/>
  <c r="J148"/>
  <c r="BK136"/>
  <c i="1" r="AS54"/>
  <c i="2" r="J172"/>
  <c r="J157"/>
  <c r="BK143"/>
  <c r="BK128"/>
  <c r="BK108"/>
  <c r="J91"/>
  <c r="J147"/>
  <c r="J123"/>
  <c r="J108"/>
  <c r="BK91"/>
  <c l="1" r="BK87"/>
  <c r="BK149"/>
  <c r="J149"/>
  <c r="J62"/>
  <c r="BK156"/>
  <c r="J156"/>
  <c r="J63"/>
  <c r="BK169"/>
  <c r="J169"/>
  <c r="J65"/>
  <c r="P87"/>
  <c r="P86"/>
  <c r="P85"/>
  <c i="1" r="AU55"/>
  <c i="2" r="P149"/>
  <c r="R156"/>
  <c r="P169"/>
  <c r="T87"/>
  <c r="T86"/>
  <c r="T85"/>
  <c r="R149"/>
  <c r="P156"/>
  <c r="R169"/>
  <c r="R87"/>
  <c r="R86"/>
  <c r="R85"/>
  <c r="T149"/>
  <c r="T156"/>
  <c r="T169"/>
  <c r="BK166"/>
  <c r="J166"/>
  <c r="J64"/>
  <c r="J52"/>
  <c r="E75"/>
  <c r="F81"/>
  <c r="BE117"/>
  <c r="BE120"/>
  <c r="BE125"/>
  <c r="BE128"/>
  <c r="BE148"/>
  <c r="BE157"/>
  <c r="BE160"/>
  <c r="BE91"/>
  <c r="BE95"/>
  <c r="BE102"/>
  <c r="BE105"/>
  <c r="BE108"/>
  <c r="BE111"/>
  <c r="BE123"/>
  <c r="BE145"/>
  <c r="BE147"/>
  <c r="BE150"/>
  <c r="BE167"/>
  <c r="BE175"/>
  <c r="BE177"/>
  <c r="F82"/>
  <c r="BE88"/>
  <c r="BE93"/>
  <c r="BE97"/>
  <c r="BE99"/>
  <c r="BE114"/>
  <c r="BE139"/>
  <c r="BE141"/>
  <c r="BE143"/>
  <c r="BE153"/>
  <c r="BE162"/>
  <c r="BE170"/>
  <c r="BE172"/>
  <c r="BE176"/>
  <c r="BE178"/>
  <c r="BE181"/>
  <c r="BE182"/>
  <c r="BE130"/>
  <c r="BE133"/>
  <c r="BE136"/>
  <c r="BE164"/>
  <c r="BE171"/>
  <c r="BE173"/>
  <c r="BE174"/>
  <c r="BE179"/>
  <c r="BE183"/>
  <c r="F37"/>
  <c i="1" r="BD55"/>
  <c r="BD54"/>
  <c r="W33"/>
  <c i="2" r="F34"/>
  <c i="1" r="BA55"/>
  <c r="BA54"/>
  <c r="AW54"/>
  <c r="AK30"/>
  <c r="AU54"/>
  <c i="2" r="F35"/>
  <c i="1" r="BB55"/>
  <c r="BB54"/>
  <c r="AX54"/>
  <c i="2" r="F36"/>
  <c i="1" r="BC55"/>
  <c r="BC54"/>
  <c r="W32"/>
  <c i="2" r="J34"/>
  <c i="1" r="AW55"/>
  <c i="2" l="1" r="BK86"/>
  <c r="J86"/>
  <c r="J60"/>
  <c r="J87"/>
  <c r="J61"/>
  <c i="1" r="AY54"/>
  <c i="2" r="F33"/>
  <c i="1" r="AZ55"/>
  <c r="AZ54"/>
  <c r="W29"/>
  <c r="W31"/>
  <c r="W30"/>
  <c i="2" r="J33"/>
  <c i="1" r="AV55"/>
  <c r="AT55"/>
  <c i="2" l="1" r="BK85"/>
  <c r="J85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<sst xmlns="http://schemas.openxmlformats.org/spreadsheetml/2006/main">
  <si>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</si>
  <si>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</si>
  <si>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</si>
  <si>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</si>
  <si>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</si>
  <si>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{6a251891-429b-4307-bfbd-f93ec015394c}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</si>
  <si>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</si>
  <si>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</si>
  <si>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</si>
  <si>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</si>
  <si>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</si>
  <si>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</si>
  <si>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</si>
  <si>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</si>
  <si>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322089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</si>
  <si>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</si>
  <si>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</si>
  <si>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Březnice, Úprava Březnice Kněžpole Včelary, ř. km 4,527-5,087, oprava přelité a rozplavené hráze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</si>
  <si>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</si>
  <si>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</si>
  <si>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</si>
  <si>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</si>
  <si>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</si>
  <si>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</si>
  <si>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</si>
  <si>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</si>
  <si>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28. 3. 2025</t>
  </si>
  <si>
    <t>10</t>
  </si>
  <si>
    <t>100</t>
  </si>
  <si>
    <t>Zadavatel:</t>
  </si>
  <si>
    <t>IČ:</t>
  </si>
  <si>
    <t>70890013</t>
  </si>
  <si>
    <t xml:space="preserve">Povodí Moravy, s.p., Brno,  Dřevařská 11</t>
  </si>
  <si>
    <t>DIČ:</t>
  </si>
  <si>
    <t>CZ70890013</t>
  </si>
  <si>
    <t>Účastník:</t>
  </si>
  <si>
    <t>Vyplň údaj</t>
  </si>
  <si>
    <t>Projektant:</t>
  </si>
  <si>
    <t>Povodí Moravy, s.p., závod Uh. Hradiště - projekce</t>
  </si>
  <si>
    <t>True</t>
  </si>
  <si>
    <t>Zpracovatel:</t>
  </si>
  <si>
    <t>Ing. 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</si>
  <si>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</si>
  <si>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</si>
  <si>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</si>
  <si>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</si>
  <si>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</si>
  <si>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</si>
  <si>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</si>
  <si>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</si>
  <si>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</si>
  <si>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</si>
  <si>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</si>
  <si>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</si>
  <si>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</si>
  <si>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</si>
  <si>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</si>
  <si>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</si>
  <si>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</si>
  <si>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</si>
  <si>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</si>
  <si>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</si>
  <si>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</si>
  <si>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</si>
  <si>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</si>
  <si>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</si>
  <si>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</si>
  <si>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</si>
  <si>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</si>
  <si>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</si>
  <si>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</si>
  <si>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</si>
  <si>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</si>
  <si>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</si>
  <si>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</si>
  <si>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</si>
  <si>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</si>
  <si>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</si>
  <si>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</si>
  <si>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</si>
  <si>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</si>
  <si>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</si>
  <si>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</si>
  <si>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</si>
  <si>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hrází</t>
  </si>
  <si>
    <t>STA</t>
  </si>
  <si>
    <t>{90c531fe-a369-4352-b5cc-854ed758cb92}</t>
  </si>
  <si>
    <t>2</t>
  </si>
  <si>
    <t>KRYCÍ LIST SOUPISU PRACÍ</t>
  </si>
  <si>
    <t>Objekt:</t>
  </si>
  <si>
    <t>01 - Oprava hrází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</si>
  <si>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</si>
  <si>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</si>
  <si>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</si>
  <si>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</si>
  <si>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</si>
  <si>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</si>
  <si>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</si>
  <si>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</si>
  <si>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</si>
  <si>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</si>
  <si>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</si>
  <si>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</si>
  <si>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</si>
  <si>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</si>
  <si>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</si>
  <si>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</si>
  <si>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</si>
  <si>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</si>
  <si>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</si>
  <si>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</si>
  <si>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</si>
  <si>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</si>
  <si>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</si>
  <si>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</si>
  <si>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</si>
  <si>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</si>
  <si>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</si>
  <si>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</si>
  <si>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</si>
  <si>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a rákosu strojně travin, při celkové ploše přes 500 m2</t>
  </si>
  <si>
    <t>m2</t>
  </si>
  <si>
    <t>CS ÚRS 2025 01</t>
  </si>
  <si>
    <t>4</t>
  </si>
  <si>
    <t>-736448103</t>
  </si>
  <si>
    <t>Online PSC</t>
  </si>
  <si>
    <t>https://podminky.urs.cz/item/CS_URS_2025_01/111151103</t>
  </si>
  <si>
    <t>VV</t>
  </si>
  <si>
    <t>33*560</t>
  </si>
  <si>
    <t>112251101</t>
  </si>
  <si>
    <t>Odstranění pařezů strojně s jejich vykopáním nebo vytrháním průměru přes 100 do 300 mm</t>
  </si>
  <si>
    <t>kus</t>
  </si>
  <si>
    <t>-592740311</t>
  </si>
  <si>
    <t>https://podminky.urs.cz/item/CS_URS_2025_01/112251101</t>
  </si>
  <si>
    <t>3</t>
  </si>
  <si>
    <t>112251102</t>
  </si>
  <si>
    <t>Odstranění pařezů strojně s jejich vykopáním nebo vytrháním průměru přes 300 do 500 mm</t>
  </si>
  <si>
    <t>-1390485073</t>
  </si>
  <si>
    <t>https://podminky.urs.cz/item/CS_URS_2025_01/112251102</t>
  </si>
  <si>
    <t>112251103</t>
  </si>
  <si>
    <t>Odstranění pařezů strojně s jejich vykopáním nebo vytrháním průměru přes 500 do 700 mm</t>
  </si>
  <si>
    <t>-767155653</t>
  </si>
  <si>
    <t>https://podminky.urs.cz/item/CS_URS_2025_01/112251103</t>
  </si>
  <si>
    <t>5</t>
  </si>
  <si>
    <t>112251107</t>
  </si>
  <si>
    <t>Odstranění pařezů strojně s jejich vykopáním nebo vytrháním průměru přes 1100 do 1300 mm</t>
  </si>
  <si>
    <t>1228898440</t>
  </si>
  <si>
    <t>https://podminky.urs.cz/item/CS_URS_2025_01/112251107</t>
  </si>
  <si>
    <t>6</t>
  </si>
  <si>
    <t>122251106</t>
  </si>
  <si>
    <t>Odkopávky a prokopávky nezapažené strojně v hornině třídy těžitelnosti I skupiny 3 přes 1 000 do 5 000 m3</t>
  </si>
  <si>
    <t>m3</t>
  </si>
  <si>
    <t>1940832393</t>
  </si>
  <si>
    <t>https://podminky.urs.cz/item/CS_URS_2025_01/122251106</t>
  </si>
  <si>
    <t>3944 " odstranění drnu v tl. 20 cm, viz kubat. list</t>
  </si>
  <si>
    <t>7</t>
  </si>
  <si>
    <t>124253102</t>
  </si>
  <si>
    <t>Vykopávky pro koryta vodotečí strojně v hornině třídy těžitelnosti I skupiny 3 přes 1 000 do 5 000 m3</t>
  </si>
  <si>
    <t>-889931943</t>
  </si>
  <si>
    <t>https://podminky.urs.cz/item/CS_URS_2025_01/124253102</t>
  </si>
  <si>
    <t>4182 " viz kubat. list</t>
  </si>
  <si>
    <t>8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</si>
  <si>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</si>
  <si>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</si>
  <si>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1336911293</t>
  </si>
  <si>
    <t>https://podminky.urs.cz/item/CS_URS_2025_01/162351103</t>
  </si>
  <si>
    <t>3636 "hutněný násyp, viz kubat. list" + 546 "další potřebné násypy, nájezdy, sjízdné rampy, zásypy po pařezech, terénní úpravy dotčených ploch apod."</t>
  </si>
  <si>
    <t>9</t>
  </si>
  <si>
    <t>166151101</t>
  </si>
  <si>
    <t>Přehození neulehlého výkopku strojně z horniny třídy těžitelnosti I, skupiny 1 až 3</t>
  </si>
  <si>
    <t>-485984913</t>
  </si>
  <si>
    <t>https://podminky.urs.cz/item/CS_URS_2025_01/166151101</t>
  </si>
  <si>
    <t>171103212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</si>
  <si>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</si>
  <si>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>-1059904521</t>
  </si>
  <si>
    <t>https://podminky.urs.cz/item/CS_URS_2025_01/171103212</t>
  </si>
  <si>
    <t>11</t>
  </si>
  <si>
    <t>171151101</t>
  </si>
  <si>
    <t>Hutnění boků násypů z hornin soudržných a sypkých pro jakýkoliv sklon, délku a míru zhutnění svahu</t>
  </si>
  <si>
    <t>1048029154</t>
  </si>
  <si>
    <t>https://podminky.urs.cz/item/CS_URS_2025_01/171151101</t>
  </si>
  <si>
    <t>3790 "hutnění svahů násypů, viz Kubat. list</t>
  </si>
  <si>
    <t>171152501</t>
  </si>
  <si>
    <t>Zhutnění podloží pod násypy z rostlé horniny třídy těžitelnosti I a II, skupiny 1 až 4 z hornin soudružných a nesoudržných</t>
  </si>
  <si>
    <t>-2101010181</t>
  </si>
  <si>
    <t>https://podminky.urs.cz/item/CS_URS_2025_01/171152501</t>
  </si>
  <si>
    <t>50*20 + (510+560)*7</t>
  </si>
  <si>
    <t>13</t>
  </si>
  <si>
    <t>181451121</t>
  </si>
  <si>
    <t>Založení trávníku na půdě předem připravené plochy přes 1000 m2 výsevem včetně utažení lučního v rovině nebo na svahu do 1:5</t>
  </si>
  <si>
    <t>2087307918</t>
  </si>
  <si>
    <t>https://podminky.urs.cz/item/CS_URS_2025_01/181451121</t>
  </si>
  <si>
    <t>3360 " viz kubat. list</t>
  </si>
  <si>
    <t>14</t>
  </si>
  <si>
    <t>M</t>
  </si>
  <si>
    <t>00572472</t>
  </si>
  <si>
    <t>osivo směs travní krajinná-rovinná</t>
  </si>
  <si>
    <t>kg</t>
  </si>
  <si>
    <t>1022929128</t>
  </si>
  <si>
    <t>3360*0,02 'Přepočtené koeficientem množství</t>
  </si>
  <si>
    <t>15</t>
  </si>
  <si>
    <t>181451122</t>
  </si>
  <si>
    <t>Založení trávníku na půdě předem připravené plochy přes 1000 m2 výsevem včetně utažení lučního na svahu přes 1:5 do 1:2</t>
  </si>
  <si>
    <t>75726722</t>
  </si>
  <si>
    <t>https://podminky.urs.cz/item/CS_URS_2025_01/181451122</t>
  </si>
  <si>
    <t xml:space="preserve">7830 + 3790 " viz kubat. list </t>
  </si>
  <si>
    <t>16</t>
  </si>
  <si>
    <t>00572474</t>
  </si>
  <si>
    <t>osivo směs travní krajinná-svahová</t>
  </si>
  <si>
    <t>1370186759</t>
  </si>
  <si>
    <t>11620*0,02 'Přepočtené koeficientem množství</t>
  </si>
  <si>
    <t>17</t>
  </si>
  <si>
    <t>181951111</t>
  </si>
  <si>
    <t>Úprava pláně vyrovnáním výškových rozdílů strojně v hornině třídy těžitelnosti I, skupiny 1 až 3 bez zhutnění</t>
  </si>
  <si>
    <t>953843017</t>
  </si>
  <si>
    <t>https://podminky.urs.cz/item/CS_URS_2025_01/181951111</t>
  </si>
  <si>
    <t>18</t>
  </si>
  <si>
    <t>182151111</t>
  </si>
  <si>
    <t>Svahování trvalých svahů do projektovaných profilů strojně s potřebným přemístěním výkopku při svahování v zářezech v hornině třídy těžitelnosti I, skupiny 1 až 3</t>
  </si>
  <si>
    <t>-890571338</t>
  </si>
  <si>
    <t>https://podminky.urs.cz/item/CS_URS_2025_01/182151111</t>
  </si>
  <si>
    <t>7830 " viz kubat. list</t>
  </si>
  <si>
    <t>19</t>
  </si>
  <si>
    <t>182251101</t>
  </si>
  <si>
    <t>Svahování trvalých svahů do projektovaných profilů strojně s potřebným přemístěním výkopku při svahování násypů v jakékoliv hornině</t>
  </si>
  <si>
    <t>-1991180731</t>
  </si>
  <si>
    <t>https://podminky.urs.cz/item/CS_URS_2025_01/182251101</t>
  </si>
  <si>
    <t>3790 " viz kubat. list</t>
  </si>
  <si>
    <t>20</t>
  </si>
  <si>
    <t>183551213</t>
  </si>
  <si>
    <t>Úprava zemědělské půdy - orba hluboká, hl. přes 0,24 do 0,30 m, na ploše jednotlivě do 5 ha, o sklonu do 5°</t>
  </si>
  <si>
    <t>ha</t>
  </si>
  <si>
    <t>1547321329</t>
  </si>
  <si>
    <t>https://podminky.urs.cz/item/CS_URS_2025_01/183551213</t>
  </si>
  <si>
    <t>183551413</t>
  </si>
  <si>
    <t>Úprava zemědělské půdy - orba rotačním kypřičem, hl. do 0,15 m, na ploše jednotlivě do 5 ha, o sklonu do 5°</t>
  </si>
  <si>
    <t>-1848013974</t>
  </si>
  <si>
    <t>https://podminky.urs.cz/item/CS_URS_2025_01/183551413</t>
  </si>
  <si>
    <t>22</t>
  </si>
  <si>
    <t>R 101</t>
  </si>
  <si>
    <t>Naložení a odvoz odstraněného drnu k dalšímu využití dle platné legislativy, skládka dle výběru zhotovitele</t>
  </si>
  <si>
    <t>773105868</t>
  </si>
  <si>
    <t xml:space="preserve">3944 "odstraněný drn, viz kubat. list </t>
  </si>
  <si>
    <t>23</t>
  </si>
  <si>
    <t>R 102</t>
  </si>
  <si>
    <t>Poplatek za skládkovné, skládka dle výběru zhotovitele a dle platné legislativy</t>
  </si>
  <si>
    <t>t</t>
  </si>
  <si>
    <t>21844860</t>
  </si>
  <si>
    <t xml:space="preserve">3944 *1,7 </t>
  </si>
  <si>
    <t>24</t>
  </si>
  <si>
    <t>R 103</t>
  </si>
  <si>
    <t>Naložení, odvoz a likvidace pařezů dle platné legislativy včetně příp. poplatků</t>
  </si>
  <si>
    <t>ks</t>
  </si>
  <si>
    <t>-947403505</t>
  </si>
  <si>
    <t>25</t>
  </si>
  <si>
    <t>R 104</t>
  </si>
  <si>
    <t>Vysbírání, naložení, odvoz a likvidace všech kořenů, jiné dřevní hmoty a různých naplavenin dle platné legislativy včetně příp. poplatků</t>
  </si>
  <si>
    <t>obj.</t>
  </si>
  <si>
    <t>-1964559983</t>
  </si>
  <si>
    <t>Vodorovné konstrukce</t>
  </si>
  <si>
    <t>26</t>
  </si>
  <si>
    <t>462511370</t>
  </si>
  <si>
    <t>Zához z lomového kamene neupraveného záhozového bez proštěrkování z terénu, hmotnosti jednotlivých kamenů přes 200 do 500 kg</t>
  </si>
  <si>
    <t>595706079</t>
  </si>
  <si>
    <t>https://podminky.urs.cz/item/CS_URS_2025_01/462511370</t>
  </si>
  <si>
    <t>50*1,3 + 25*1</t>
  </si>
  <si>
    <t>27</t>
  </si>
  <si>
    <t>462519003</t>
  </si>
  <si>
    <t>Zához z lomového kamene neupraveného záhozového Příplatek k cenám za urovnání viditelných ploch záhozu z kamene, hmotnosti jednotlivých kamenů přes 200 do 500 kg</t>
  </si>
  <si>
    <t>823170660</t>
  </si>
  <si>
    <t>https://podminky.urs.cz/item/CS_URS_2025_01/462519003</t>
  </si>
  <si>
    <t xml:space="preserve">50*1,5 + 25*1 </t>
  </si>
  <si>
    <t>Komunikace pozemní</t>
  </si>
  <si>
    <t>28</t>
  </si>
  <si>
    <t>561011131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</si>
  <si>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do 150 mm</t>
  </si>
  <si>
    <t>-1814469903</t>
  </si>
  <si>
    <t>https://podminky.urs.cz/item/CS_URS_2025_01/561011131</t>
  </si>
  <si>
    <t>2*3,6*560*2 " dvě vrstvy v tl. 15 cm na korunách hrází</t>
  </si>
  <si>
    <t>29</t>
  </si>
  <si>
    <t>58530170</t>
  </si>
  <si>
    <t>vápno nehašené CL 90-Q pro úpravu zemin standardní</t>
  </si>
  <si>
    <t>-870157969</t>
  </si>
  <si>
    <t>8064*0,15*0,053 "3 % vápna na objem zhutněné zeminy</t>
  </si>
  <si>
    <t>30</t>
  </si>
  <si>
    <t>572211111</t>
  </si>
  <si>
    <t>Vyspravení výtluků a propadlých míst na krajnicích a komunikacích s rozprostřením a zhutněním kamenivem hrubým drceným</t>
  </si>
  <si>
    <t>587233208</t>
  </si>
  <si>
    <t>https://podminky.urs.cz/item/CS_URS_2025_01/572211111</t>
  </si>
  <si>
    <t>31</t>
  </si>
  <si>
    <t>572221112</t>
  </si>
  <si>
    <t>Vyspravení výtluků tryskovou metodou směsí kameniva a asfaltové emulze při spotřebě na 1 km komunikace přes 1 t</t>
  </si>
  <si>
    <t>774973238</t>
  </si>
  <si>
    <t>https://podminky.urs.cz/item/CS_URS_2025_01/572221112</t>
  </si>
  <si>
    <t>998</t>
  </si>
  <si>
    <t>Přesun hmot</t>
  </si>
  <si>
    <t>32</t>
  </si>
  <si>
    <t>998332011</t>
  </si>
  <si>
    <t>Přesun hmot pro úpravy vodních toků a kanály, hráze rybníků apod. dopravní vzdálenost do 500 m</t>
  </si>
  <si>
    <t>-1477386323</t>
  </si>
  <si>
    <t>https://podminky.urs.cz/item/CS_URS_2025_01/998332011</t>
  </si>
  <si>
    <t>VRN</t>
  </si>
  <si>
    <t>Vedlejší rozpočtové náklady</t>
  </si>
  <si>
    <t>33</t>
  </si>
  <si>
    <t>R V01</t>
  </si>
  <si>
    <t>Zařízení staveniště - všechny náklady spojené s vybudováním, provozem a odstraněním zařízení staveniště</t>
  </si>
  <si>
    <t>1024</t>
  </si>
  <si>
    <t>243947715</t>
  </si>
  <si>
    <t>34</t>
  </si>
  <si>
    <t>R V02</t>
  </si>
  <si>
    <t>Geodetické práce během výstavby, geodetické zaměření po dokončení stavby</t>
  </si>
  <si>
    <t>-1553477717</t>
  </si>
  <si>
    <t>35</t>
  </si>
  <si>
    <t>R V03</t>
  </si>
  <si>
    <t>Vytyčení a zajištění ochrany inženýrských sítí dle pokynů správců sítí, případné použití sil. panelů v místech křížení apod., v příp. nutnosti zajištění vypnutí el. vedení VN</t>
  </si>
  <si>
    <t>1103255696</t>
  </si>
  <si>
    <t>36</t>
  </si>
  <si>
    <t>R V04</t>
  </si>
  <si>
    <t>Zajištění plnění povinností BOZP dle platných zákonů, vyhlášek a nařízení ( z. č. 309/2006 Sb., NV 591/2006 Sb., z. č. 251/2005 Sb., z. č. 88/2016 Sb. apod.)</t>
  </si>
  <si>
    <t>1739589696</t>
  </si>
  <si>
    <t>37</t>
  </si>
  <si>
    <t>R V05</t>
  </si>
  <si>
    <t>Uvedení stavbou dotčených pozemků a komunikací do původního stavu a jejich protokolární předání zpět vlastníkům</t>
  </si>
  <si>
    <t>1287733214</t>
  </si>
  <si>
    <t>38</t>
  </si>
  <si>
    <t>R V06</t>
  </si>
  <si>
    <t>Čištění používaných komunikací během stavby</t>
  </si>
  <si>
    <t>-1556611241</t>
  </si>
  <si>
    <t>39</t>
  </si>
  <si>
    <t>R V07</t>
  </si>
  <si>
    <t>Zajištění odpovídajícího dopravního značení ( příjezdová panelová cesta je vedena jako cyklotrasa) a příp. povolení od Policie ČR</t>
  </si>
  <si>
    <t>1735207839</t>
  </si>
  <si>
    <t>40</t>
  </si>
  <si>
    <t>R V08</t>
  </si>
  <si>
    <t>Zpracování povodňového a havarijního plánu včetně jeho odsouhlasení a zajištění povinností z nich vyplývajících</t>
  </si>
  <si>
    <t>-1580785436</t>
  </si>
  <si>
    <t>41</t>
  </si>
  <si>
    <t>R V09</t>
  </si>
  <si>
    <t xml:space="preserve">Zřízení a odstanění potřebných zpevněných nájezdů a sjízdných ramp </t>
  </si>
  <si>
    <t>-1263550731</t>
  </si>
  <si>
    <t>42</t>
  </si>
  <si>
    <t>R V10</t>
  </si>
  <si>
    <t>Poplatek zemědělským společnostem za škodu na polních kulturách podle plodin a výměry dotčených ploch na příjezdových a manipulačních pruzích na LB i PB podél hrází, včetně protokolárního převzetí</t>
  </si>
  <si>
    <t>-1694648188</t>
  </si>
  <si>
    <t>2*6*560/10000</t>
  </si>
  <si>
    <t>43</t>
  </si>
  <si>
    <t>R V11</t>
  </si>
  <si>
    <t>Hutnící zkoušky dle příslušné ČSN, zhutnění hrází na min 95 % zkoušky Proctor Standart</t>
  </si>
  <si>
    <t>-1105430415</t>
  </si>
  <si>
    <t>44</t>
  </si>
  <si>
    <t>R V12</t>
  </si>
  <si>
    <t>Pasportizace používaných komunikací a jejich čištění během stavby</t>
  </si>
  <si>
    <t>-1866366433</t>
  </si>
  <si>
    <t>45</t>
  </si>
  <si>
    <t>R V13</t>
  </si>
  <si>
    <t>Dokumentace skutečného provedení stavby</t>
  </si>
  <si>
    <t>-325029232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</si>
</sst>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103" TargetMode="External" /><Relationship Id="rId2" Type="http://schemas.openxmlformats.org/officeDocument/2006/relationships/hyperlink" Target="https://podminky.urs.cz/item/CS_URS_2025_01/112251101" TargetMode="External" /><Relationship Id="rId3" Type="http://schemas.openxmlformats.org/officeDocument/2006/relationships/hyperlink" Target="https://podminky.urs.cz/item/CS_URS_2025_01/112251102" TargetMode="External" /><Relationship Id="rId4" Type="http://schemas.openxmlformats.org/officeDocument/2006/relationships/hyperlink" Target="https://podminky.urs.cz/item/CS_URS_2025_01/112251103" TargetMode="External" /><Relationship Id="rId5" Type="http://schemas.openxmlformats.org/officeDocument/2006/relationships/hyperlink" Target="https://podminky.urs.cz/item/CS_URS_2025_01/112251107" TargetMode="External" /><Relationship Id="rId6" Type="http://schemas.openxmlformats.org/officeDocument/2006/relationships/hyperlink" Target="https://podminky.urs.cz/item/CS_URS_2025_01/122251106" TargetMode="External" /><Relationship Id="rId7" Type="http://schemas.openxmlformats.org/officeDocument/2006/relationships/hyperlink" Target="https://podminky.urs.cz/item/CS_URS_2025_01/124253102" TargetMode="External" /><Relationship Id="rId8" Type="http://schemas.openxmlformats.org/officeDocument/2006/relationships/hyperlink" Target="https://podminky.urs.cz/item/CS_URS_2025_01/162351103" TargetMode="External" /><Relationship Id="rId9" Type="http://schemas.openxmlformats.org/officeDocument/2006/relationships/hyperlink" Target="https://podminky.urs.cz/item/CS_URS_2025_01/166151101" TargetMode="External" /><Relationship Id="rId10" Type="http://schemas.openxmlformats.org/officeDocument/2006/relationships/hyperlink" Target="https://podminky.urs.cz/item/CS_URS_2025_01/171103212" TargetMode="External" /><Relationship Id="rId11" Type="http://schemas.openxmlformats.org/officeDocument/2006/relationships/hyperlink" Target="https://podminky.urs.cz/item/CS_URS_2025_01/171151101" TargetMode="External" /><Relationship Id="rId12" Type="http://schemas.openxmlformats.org/officeDocument/2006/relationships/hyperlink" Target="https://podminky.urs.cz/item/CS_URS_2025_01/171152501" TargetMode="External" /><Relationship Id="rId13" Type="http://schemas.openxmlformats.org/officeDocument/2006/relationships/hyperlink" Target="https://podminky.urs.cz/item/CS_URS_2025_01/181451121" TargetMode="External" /><Relationship Id="rId14" Type="http://schemas.openxmlformats.org/officeDocument/2006/relationships/hyperlink" Target="https://podminky.urs.cz/item/CS_URS_2025_01/181451122" TargetMode="External" /><Relationship Id="rId15" Type="http://schemas.openxmlformats.org/officeDocument/2006/relationships/hyperlink" Target="https://podminky.urs.cz/item/CS_URS_2025_01/181951111" TargetMode="External" /><Relationship Id="rId16" Type="http://schemas.openxmlformats.org/officeDocument/2006/relationships/hyperlink" Target="https://podminky.urs.cz/item/CS_URS_2025_01/182151111" TargetMode="External" /><Relationship Id="rId17" Type="http://schemas.openxmlformats.org/officeDocument/2006/relationships/hyperlink" Target="https://podminky.urs.cz/item/CS_URS_2025_01/182251101" TargetMode="External" /><Relationship Id="rId18" Type="http://schemas.openxmlformats.org/officeDocument/2006/relationships/hyperlink" Target="https://podminky.urs.cz/item/CS_URS_2025_01/183551213" TargetMode="External" /><Relationship Id="rId19" Type="http://schemas.openxmlformats.org/officeDocument/2006/relationships/hyperlink" Target="https://podminky.urs.cz/item/CS_URS_2025_01/183551413" TargetMode="External" /><Relationship Id="rId20" Type="http://schemas.openxmlformats.org/officeDocument/2006/relationships/hyperlink" Target="https://podminky.urs.cz/item/CS_URS_2025_01/462511370" TargetMode="External" /><Relationship Id="rId21" Type="http://schemas.openxmlformats.org/officeDocument/2006/relationships/hyperlink" Target="https://podminky.urs.cz/item/CS_URS_2025_01/462519003" TargetMode="External" /><Relationship Id="rId22" Type="http://schemas.openxmlformats.org/officeDocument/2006/relationships/hyperlink" Target="https://podminky.urs.cz/item/CS_URS_2025_01/561011131" TargetMode="External" /><Relationship Id="rId23" Type="http://schemas.openxmlformats.org/officeDocument/2006/relationships/hyperlink" Target="https://podminky.urs.cz/item/CS_URS_2025_01/572211111" TargetMode="External" /><Relationship Id="rId24" Type="http://schemas.openxmlformats.org/officeDocument/2006/relationships/hyperlink" Target="https://podminky.urs.cz/item/CS_URS_2025_01/572221112" TargetMode="External" /><Relationship Id="rId25" Type="http://schemas.openxmlformats.org/officeDocument/2006/relationships/hyperlink" Target="https://podminky.urs.cz/item/CS_URS_2025_01/998332011" TargetMode="External" /><Relationship Id="rId26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E7" s="29"/>
      <c r="BS7" s="15" t="s">
        <v>22</v>
      </c>
    </row>
    <row r="8" s="1" customFormat="1" ht="12" customHeight="1">
      <c r="B8" s="19"/>
      <c r="C8" s="20"/>
      <c r="D8" s="30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25</v>
      </c>
      <c r="AL8" s="20"/>
      <c r="AM8" s="20"/>
      <c r="AN8" s="31" t="s">
        <v>26</v>
      </c>
      <c r="AO8" s="20"/>
      <c r="AP8" s="20"/>
      <c r="AQ8" s="20"/>
      <c r="AR8" s="18"/>
      <c r="BE8" s="29"/>
      <c r="BS8" s="15" t="s">
        <v>27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28</v>
      </c>
    </row>
    <row r="10" s="1" customFormat="1" ht="12" customHeight="1">
      <c r="B10" s="19"/>
      <c r="C10" s="20"/>
      <c r="D10" s="30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30</v>
      </c>
      <c r="AL10" s="20"/>
      <c r="AM10" s="20"/>
      <c r="AN10" s="25" t="s">
        <v>31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33</v>
      </c>
      <c r="AL11" s="20"/>
      <c r="AM11" s="20"/>
      <c r="AN11" s="25" t="s">
        <v>34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30</v>
      </c>
      <c r="AL13" s="20"/>
      <c r="AM13" s="20"/>
      <c r="AN13" s="32" t="s">
        <v>36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33</v>
      </c>
      <c r="AL14" s="20"/>
      <c r="AM14" s="20"/>
      <c r="AN14" s="32" t="s">
        <v>36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30</v>
      </c>
      <c r="AL16" s="20"/>
      <c r="AM16" s="20"/>
      <c r="AN16" s="25" t="s">
        <v>20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38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33</v>
      </c>
      <c r="AL17" s="20"/>
      <c r="AM17" s="20"/>
      <c r="AN17" s="25" t="s">
        <v>20</v>
      </c>
      <c r="AO17" s="20"/>
      <c r="AP17" s="20"/>
      <c r="AQ17" s="20"/>
      <c r="AR17" s="18"/>
      <c r="BE17" s="29"/>
      <c r="BS17" s="15" t="s">
        <v>39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30</v>
      </c>
      <c r="AL19" s="20"/>
      <c r="AM19" s="20"/>
      <c r="AN19" s="25" t="s">
        <v>20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41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33</v>
      </c>
      <c r="AL20" s="20"/>
      <c r="AM20" s="20"/>
      <c r="AN20" s="25" t="s">
        <v>20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43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48</v>
      </c>
      <c r="E29" s="45"/>
      <c r="F29" s="30" t="s">
        <v>49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50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51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52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55</v>
      </c>
      <c r="U35" s="52"/>
      <c r="V35" s="52"/>
      <c r="W35" s="52"/>
      <c r="X35" s="54" t="s">
        <v>56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322089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Březnice, Úprava Březnice Kněžpole Včelary, ř. km 4,527-5,087, oprava přelité a rozplavené hráze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23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25</v>
      </c>
      <c r="AJ47" s="38"/>
      <c r="AK47" s="38"/>
      <c r="AL47" s="38"/>
      <c r="AM47" s="70" t="str">
        <f>IF(AN8= "","",AN8)</f>
        <v>28. 3. 2025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Povodí Moravy, s.p., Brno,  Dřevařská 11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37</v>
      </c>
      <c r="AJ49" s="38"/>
      <c r="AK49" s="38"/>
      <c r="AL49" s="38"/>
      <c r="AM49" s="71" t="str">
        <f>IF(E17="","",E17)</f>
        <v>Povodí Moravy, s.p., závod Uh. Hradiště - projekce</v>
      </c>
      <c r="AN49" s="62"/>
      <c r="AO49" s="62"/>
      <c r="AP49" s="62"/>
      <c r="AQ49" s="38"/>
      <c r="AR49" s="42"/>
      <c r="AS49" s="72" t="s">
        <v>58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40</v>
      </c>
      <c r="AJ50" s="38"/>
      <c r="AK50" s="38"/>
      <c r="AL50" s="38"/>
      <c r="AM50" s="71" t="str">
        <f>IF(E20="","",E20)</f>
        <v>Ing. Otépka Miroslav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59</v>
      </c>
      <c r="D52" s="85"/>
      <c r="E52" s="85"/>
      <c r="F52" s="85"/>
      <c r="G52" s="85"/>
      <c r="H52" s="86"/>
      <c r="I52" s="87" t="s">
        <v>60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61</v>
      </c>
      <c r="AH52" s="85"/>
      <c r="AI52" s="85"/>
      <c r="AJ52" s="85"/>
      <c r="AK52" s="85"/>
      <c r="AL52" s="85"/>
      <c r="AM52" s="85"/>
      <c r="AN52" s="87" t="s">
        <v>62</v>
      </c>
      <c r="AO52" s="85"/>
      <c r="AP52" s="85"/>
      <c r="AQ52" s="89" t="s">
        <v>63</v>
      </c>
      <c r="AR52" s="42"/>
      <c r="AS52" s="90" t="s">
        <v>64</v>
      </c>
      <c r="AT52" s="91" t="s">
        <v>65</v>
      </c>
      <c r="AU52" s="91" t="s">
        <v>66</v>
      </c>
      <c r="AV52" s="91" t="s">
        <v>67</v>
      </c>
      <c r="AW52" s="91" t="s">
        <v>68</v>
      </c>
      <c r="AX52" s="91" t="s">
        <v>69</v>
      </c>
      <c r="AY52" s="91" t="s">
        <v>70</v>
      </c>
      <c r="AZ52" s="91" t="s">
        <v>71</v>
      </c>
      <c r="BA52" s="91" t="s">
        <v>72</v>
      </c>
      <c r="BB52" s="91" t="s">
        <v>73</v>
      </c>
      <c r="BC52" s="91" t="s">
        <v>74</v>
      </c>
      <c r="BD52" s="92" t="s">
        <v>75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76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20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77</v>
      </c>
      <c r="BT54" s="107" t="s">
        <v>78</v>
      </c>
      <c r="BU54" s="108" t="s">
        <v>79</v>
      </c>
      <c r="BV54" s="107" t="s">
        <v>80</v>
      </c>
      <c r="BW54" s="107" t="s">
        <v>5</v>
      </c>
      <c r="BX54" s="107" t="s">
        <v>81</v>
      </c>
      <c r="CL54" s="107" t="s">
        <v>20</v>
      </c>
    </row>
    <row r="55" s="7" customFormat="1" ht="16.5" customHeight="1">
      <c r="A55" s="109" t="s">
        <v>82</v>
      </c>
      <c r="B55" s="110"/>
      <c r="C55" s="111"/>
      <c r="D55" s="112" t="s">
        <v>83</v>
      </c>
      <c r="E55" s="112"/>
      <c r="F55" s="112"/>
      <c r="G55" s="112"/>
      <c r="H55" s="112"/>
      <c r="I55" s="113"/>
      <c r="J55" s="112" t="s">
        <v>84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Oprava hrází'!J30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85</v>
      </c>
      <c r="AR55" s="116"/>
      <c r="AS55" s="117">
        <v>0</v>
      </c>
      <c r="AT55" s="118">
        <f>ROUND(SUM(AV55:AW55),2)</f>
        <v>0</v>
      </c>
      <c r="AU55" s="119">
        <f>'01 - Oprava hrází'!P85</f>
        <v>0</v>
      </c>
      <c r="AV55" s="118">
        <f>'01 - Oprava hrází'!J33</f>
        <v>0</v>
      </c>
      <c r="AW55" s="118">
        <f>'01 - Oprava hrází'!J34</f>
        <v>0</v>
      </c>
      <c r="AX55" s="118">
        <f>'01 - Oprava hrází'!J35</f>
        <v>0</v>
      </c>
      <c r="AY55" s="118">
        <f>'01 - Oprava hrází'!J36</f>
        <v>0</v>
      </c>
      <c r="AZ55" s="118">
        <f>'01 - Oprava hrází'!F33</f>
        <v>0</v>
      </c>
      <c r="BA55" s="118">
        <f>'01 - Oprava hrází'!F34</f>
        <v>0</v>
      </c>
      <c r="BB55" s="118">
        <f>'01 - Oprava hrází'!F35</f>
        <v>0</v>
      </c>
      <c r="BC55" s="118">
        <f>'01 - Oprava hrází'!F36</f>
        <v>0</v>
      </c>
      <c r="BD55" s="120">
        <f>'01 - Oprava hrází'!F37</f>
        <v>0</v>
      </c>
      <c r="BE55" s="7"/>
      <c r="BT55" s="121" t="s">
        <v>22</v>
      </c>
      <c r="BV55" s="121" t="s">
        <v>80</v>
      </c>
      <c r="BW55" s="121" t="s">
        <v>86</v>
      </c>
      <c r="BX55" s="121" t="s">
        <v>5</v>
      </c>
      <c r="CL55" s="121" t="s">
        <v>20</v>
      </c>
      <c r="CM55" s="121" t="s">
        <v>87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FFnAWqdfrhtS5ezuqKHss2ip/5bOax5R5KyzpuPLmWHda1w+aZNSpaK4HgMNPekyEpsdCdZ1mX9gwHm+IDn57g==" hashValue="C+K22tKk5UIAs90Z7YXPFi6zTHqkEN7rY3c/Za3Q3I6fDrrARXp3KV28w3aAcRR6utVEJWa6qfPmpqBAyxD3+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prava hráz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87</v>
      </c>
    </row>
    <row r="4" s="1" customFormat="1" ht="24.96" customHeight="1">
      <c r="B4" s="18"/>
      <c r="D4" s="124" t="s">
        <v>88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stavby'!K6</f>
        <v>Březnice, Úprava Březnice Kněžpole Včelary, ř. km 4,527-5,087, oprava přelité a rozplavené hráze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89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90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19</v>
      </c>
      <c r="E11" s="36"/>
      <c r="F11" s="130" t="s">
        <v>20</v>
      </c>
      <c r="G11" s="36"/>
      <c r="H11" s="36"/>
      <c r="I11" s="126" t="s">
        <v>21</v>
      </c>
      <c r="J11" s="130" t="s">
        <v>20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23</v>
      </c>
      <c r="E12" s="36"/>
      <c r="F12" s="130" t="s">
        <v>24</v>
      </c>
      <c r="G12" s="36"/>
      <c r="H12" s="36"/>
      <c r="I12" s="126" t="s">
        <v>25</v>
      </c>
      <c r="J12" s="131" t="str">
        <f>'Rekapitulace stavby'!AN8</f>
        <v>28. 3. 2025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29</v>
      </c>
      <c r="E14" s="36"/>
      <c r="F14" s="36"/>
      <c r="G14" s="36"/>
      <c r="H14" s="36"/>
      <c r="I14" s="126" t="s">
        <v>30</v>
      </c>
      <c r="J14" s="130" t="str">
        <f>IF('Rekapitulace stavby'!AN10="","",'Rekapitulace stavby'!AN10)</f>
        <v>70890013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Povodí Moravy, s.p., Brno,  Dřevařská 11</v>
      </c>
      <c r="F15" s="36"/>
      <c r="G15" s="36"/>
      <c r="H15" s="36"/>
      <c r="I15" s="126" t="s">
        <v>33</v>
      </c>
      <c r="J15" s="130" t="str">
        <f>IF('Rekapitulace stavby'!AN11="","",'Rekapitulace stavby'!AN11)</f>
        <v>CZ70890013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35</v>
      </c>
      <c r="E17" s="36"/>
      <c r="F17" s="36"/>
      <c r="G17" s="36"/>
      <c r="H17" s="36"/>
      <c r="I17" s="126" t="s">
        <v>30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33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37</v>
      </c>
      <c r="E20" s="36"/>
      <c r="F20" s="36"/>
      <c r="G20" s="36"/>
      <c r="H20" s="36"/>
      <c r="I20" s="126" t="s">
        <v>30</v>
      </c>
      <c r="J20" s="130" t="s">
        <v>20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38</v>
      </c>
      <c r="F21" s="36"/>
      <c r="G21" s="36"/>
      <c r="H21" s="36"/>
      <c r="I21" s="126" t="s">
        <v>33</v>
      </c>
      <c r="J21" s="130" t="s">
        <v>20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40</v>
      </c>
      <c r="E23" s="36"/>
      <c r="F23" s="36"/>
      <c r="G23" s="36"/>
      <c r="H23" s="36"/>
      <c r="I23" s="126" t="s">
        <v>30</v>
      </c>
      <c r="J23" s="130" t="s">
        <v>20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41</v>
      </c>
      <c r="F24" s="36"/>
      <c r="G24" s="36"/>
      <c r="H24" s="36"/>
      <c r="I24" s="126" t="s">
        <v>33</v>
      </c>
      <c r="J24" s="130" t="s">
        <v>20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42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20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44</v>
      </c>
      <c r="E30" s="36"/>
      <c r="F30" s="36"/>
      <c r="G30" s="36"/>
      <c r="H30" s="36"/>
      <c r="I30" s="36"/>
      <c r="J30" s="138">
        <f>ROUND(J85,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46</v>
      </c>
      <c r="G32" s="36"/>
      <c r="H32" s="36"/>
      <c r="I32" s="139" t="s">
        <v>45</v>
      </c>
      <c r="J32" s="139" t="s">
        <v>47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48</v>
      </c>
      <c r="E33" s="126" t="s">
        <v>49</v>
      </c>
      <c r="F33" s="141">
        <f>ROUND((SUM(BE85:BE183)),  2)</f>
        <v>0</v>
      </c>
      <c r="G33" s="36"/>
      <c r="H33" s="36"/>
      <c r="I33" s="142">
        <v>0.20999999999999999</v>
      </c>
      <c r="J33" s="141">
        <f>ROUND(((SUM(BE85:BE183))*I33),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50</v>
      </c>
      <c r="F34" s="141">
        <f>ROUND((SUM(BF85:BF183)),  2)</f>
        <v>0</v>
      </c>
      <c r="G34" s="36"/>
      <c r="H34" s="36"/>
      <c r="I34" s="142">
        <v>0.12</v>
      </c>
      <c r="J34" s="141">
        <f>ROUND(((SUM(BF85:BF183))*I34),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51</v>
      </c>
      <c r="F35" s="141">
        <f>ROUND((SUM(BG85:BG183)),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52</v>
      </c>
      <c r="F36" s="141">
        <f>ROUND((SUM(BH85:BH183)),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53</v>
      </c>
      <c r="F37" s="141">
        <f>ROUND((SUM(BI85:BI183)),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54</v>
      </c>
      <c r="E39" s="145"/>
      <c r="F39" s="145"/>
      <c r="G39" s="146" t="s">
        <v>55</v>
      </c>
      <c r="H39" s="147" t="s">
        <v>56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hidden="1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26.25" customHeight="1">
      <c r="A48" s="36"/>
      <c r="B48" s="37"/>
      <c r="C48" s="38"/>
      <c r="D48" s="38"/>
      <c r="E48" s="154" t="str">
        <f>E7</f>
        <v>Březnice, Úprava Březnice Kněžpole Včelary, ř. km 4,527-5,087, oprava přelité a rozplavené hráze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01 - Oprava hrází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23</v>
      </c>
      <c r="D52" s="38"/>
      <c r="E52" s="38"/>
      <c r="F52" s="25" t="str">
        <f>F12</f>
        <v xml:space="preserve"> </v>
      </c>
      <c r="G52" s="38"/>
      <c r="H52" s="38"/>
      <c r="I52" s="30" t="s">
        <v>25</v>
      </c>
      <c r="J52" s="70" t="str">
        <f>IF(J12="","",J12)</f>
        <v>28. 3. 2025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40.05" customHeight="1">
      <c r="A54" s="36"/>
      <c r="B54" s="37"/>
      <c r="C54" s="30" t="s">
        <v>29</v>
      </c>
      <c r="D54" s="38"/>
      <c r="E54" s="38"/>
      <c r="F54" s="25" t="str">
        <f>E15</f>
        <v xml:space="preserve">Povodí Moravy, s.p., Brno,  Dřevařská 11</v>
      </c>
      <c r="G54" s="38"/>
      <c r="H54" s="38"/>
      <c r="I54" s="30" t="s">
        <v>37</v>
      </c>
      <c r="J54" s="34" t="str">
        <f>E21</f>
        <v>Povodí Moravy, s.p., závod Uh. Hradiště - projekce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35</v>
      </c>
      <c r="D55" s="38"/>
      <c r="E55" s="38"/>
      <c r="F55" s="25" t="str">
        <f>IF(E18="","",E18)</f>
        <v>Vyplň údaj</v>
      </c>
      <c r="G55" s="38"/>
      <c r="H55" s="38"/>
      <c r="I55" s="30" t="s">
        <v>40</v>
      </c>
      <c r="J55" s="34" t="str">
        <f>E24</f>
        <v>Ing. Otépka Miroslav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55" t="s">
        <v>92</v>
      </c>
      <c r="D57" s="156"/>
      <c r="E57" s="156"/>
      <c r="F57" s="156"/>
      <c r="G57" s="156"/>
      <c r="H57" s="156"/>
      <c r="I57" s="156"/>
      <c r="J57" s="157" t="s">
        <v>93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58" t="s">
        <v>76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hidden="1" s="9" customFormat="1" ht="24.96" customHeight="1">
      <c r="A60" s="9"/>
      <c r="B60" s="159"/>
      <c r="C60" s="160"/>
      <c r="D60" s="161" t="s">
        <v>95</v>
      </c>
      <c r="E60" s="162"/>
      <c r="F60" s="162"/>
      <c r="G60" s="162"/>
      <c r="H60" s="162"/>
      <c r="I60" s="162"/>
      <c r="J60" s="163">
        <f>J86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5"/>
      <c r="C61" s="166"/>
      <c r="D61" s="167" t="s">
        <v>96</v>
      </c>
      <c r="E61" s="168"/>
      <c r="F61" s="168"/>
      <c r="G61" s="168"/>
      <c r="H61" s="168"/>
      <c r="I61" s="168"/>
      <c r="J61" s="169">
        <f>J87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5"/>
      <c r="C62" s="166"/>
      <c r="D62" s="167" t="s">
        <v>97</v>
      </c>
      <c r="E62" s="168"/>
      <c r="F62" s="168"/>
      <c r="G62" s="168"/>
      <c r="H62" s="168"/>
      <c r="I62" s="168"/>
      <c r="J62" s="169">
        <f>J149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5"/>
      <c r="C63" s="166"/>
      <c r="D63" s="167" t="s">
        <v>98</v>
      </c>
      <c r="E63" s="168"/>
      <c r="F63" s="168"/>
      <c r="G63" s="168"/>
      <c r="H63" s="168"/>
      <c r="I63" s="168"/>
      <c r="J63" s="169">
        <f>J156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5"/>
      <c r="C64" s="166"/>
      <c r="D64" s="167" t="s">
        <v>99</v>
      </c>
      <c r="E64" s="168"/>
      <c r="F64" s="168"/>
      <c r="G64" s="168"/>
      <c r="H64" s="168"/>
      <c r="I64" s="168"/>
      <c r="J64" s="169">
        <f>J166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59"/>
      <c r="C65" s="160"/>
      <c r="D65" s="161" t="s">
        <v>100</v>
      </c>
      <c r="E65" s="162"/>
      <c r="F65" s="162"/>
      <c r="G65" s="162"/>
      <c r="H65" s="162"/>
      <c r="I65" s="162"/>
      <c r="J65" s="163">
        <f>J169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hidden="1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hidden="1"/>
    <row r="69" hidden="1"/>
    <row r="70" hidden="1"/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6.25" customHeight="1">
      <c r="A75" s="36"/>
      <c r="B75" s="37"/>
      <c r="C75" s="38"/>
      <c r="D75" s="38"/>
      <c r="E75" s="154" t="str">
        <f>E7</f>
        <v>Březnice, Úprava Březnice Kněžpole Včelary, ř. km 4,527-5,087, oprava přelité a rozplavené hráze</v>
      </c>
      <c r="F75" s="30"/>
      <c r="G75" s="30"/>
      <c r="H75" s="30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89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01 - Oprava hrází</v>
      </c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23</v>
      </c>
      <c r="D79" s="38"/>
      <c r="E79" s="38"/>
      <c r="F79" s="25" t="str">
        <f>F12</f>
        <v xml:space="preserve"> </v>
      </c>
      <c r="G79" s="38"/>
      <c r="H79" s="38"/>
      <c r="I79" s="30" t="s">
        <v>25</v>
      </c>
      <c r="J79" s="70" t="str">
        <f>IF(J12="","",J12)</f>
        <v>28. 3. 2025</v>
      </c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40.05" customHeight="1">
      <c r="A81" s="36"/>
      <c r="B81" s="37"/>
      <c r="C81" s="30" t="s">
        <v>29</v>
      </c>
      <c r="D81" s="38"/>
      <c r="E81" s="38"/>
      <c r="F81" s="25" t="str">
        <f>E15</f>
        <v xml:space="preserve">Povodí Moravy, s.p., Brno,  Dřevařská 11</v>
      </c>
      <c r="G81" s="38"/>
      <c r="H81" s="38"/>
      <c r="I81" s="30" t="s">
        <v>37</v>
      </c>
      <c r="J81" s="34" t="str">
        <f>E21</f>
        <v>Povodí Moravy, s.p., závod Uh. Hradiště - projekce</v>
      </c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35</v>
      </c>
      <c r="D82" s="38"/>
      <c r="E82" s="38"/>
      <c r="F82" s="25" t="str">
        <f>IF(E18="","",E18)</f>
        <v>Vyplň údaj</v>
      </c>
      <c r="G82" s="38"/>
      <c r="H82" s="38"/>
      <c r="I82" s="30" t="s">
        <v>40</v>
      </c>
      <c r="J82" s="34" t="str">
        <f>E24</f>
        <v>Ing. Otépka Miroslav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71"/>
      <c r="B84" s="172"/>
      <c r="C84" s="173" t="s">
        <v>102</v>
      </c>
      <c r="D84" s="174" t="s">
        <v>63</v>
      </c>
      <c r="E84" s="174" t="s">
        <v>59</v>
      </c>
      <c r="F84" s="174" t="s">
        <v>60</v>
      </c>
      <c r="G84" s="174" t="s">
        <v>103</v>
      </c>
      <c r="H84" s="174" t="s">
        <v>104</v>
      </c>
      <c r="I84" s="174" t="s">
        <v>105</v>
      </c>
      <c r="J84" s="174" t="s">
        <v>93</v>
      </c>
      <c r="K84" s="175" t="s">
        <v>106</v>
      </c>
      <c r="L84" s="176"/>
      <c r="M84" s="90" t="s">
        <v>20</v>
      </c>
      <c r="N84" s="91" t="s">
        <v>48</v>
      </c>
      <c r="O84" s="91" t="s">
        <v>107</v>
      </c>
      <c r="P84" s="91" t="s">
        <v>108</v>
      </c>
      <c r="Q84" s="91" t="s">
        <v>109</v>
      </c>
      <c r="R84" s="91" t="s">
        <v>110</v>
      </c>
      <c r="S84" s="91" t="s">
        <v>111</v>
      </c>
      <c r="T84" s="92" t="s">
        <v>112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6"/>
      <c r="B85" s="37"/>
      <c r="C85" s="97" t="s">
        <v>113</v>
      </c>
      <c r="D85" s="38"/>
      <c r="E85" s="38"/>
      <c r="F85" s="38"/>
      <c r="G85" s="38"/>
      <c r="H85" s="38"/>
      <c r="I85" s="38"/>
      <c r="J85" s="177">
        <f>BK85</f>
        <v>0</v>
      </c>
      <c r="K85" s="38"/>
      <c r="L85" s="42"/>
      <c r="M85" s="93"/>
      <c r="N85" s="178"/>
      <c r="O85" s="94"/>
      <c r="P85" s="179">
        <f>P86+P169</f>
        <v>0</v>
      </c>
      <c r="Q85" s="94"/>
      <c r="R85" s="179">
        <f>R86+R169</f>
        <v>274.23579999999998</v>
      </c>
      <c r="S85" s="94"/>
      <c r="T85" s="180">
        <f>T86+T169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77</v>
      </c>
      <c r="AU85" s="15" t="s">
        <v>94</v>
      </c>
      <c r="BK85" s="181">
        <f>BK86+BK169</f>
        <v>0</v>
      </c>
    </row>
    <row r="86" s="12" customFormat="1" ht="25.92" customHeight="1">
      <c r="A86" s="12"/>
      <c r="B86" s="182"/>
      <c r="C86" s="183"/>
      <c r="D86" s="184" t="s">
        <v>77</v>
      </c>
      <c r="E86" s="185" t="s">
        <v>114</v>
      </c>
      <c r="F86" s="185" t="s">
        <v>115</v>
      </c>
      <c r="G86" s="183"/>
      <c r="H86" s="183"/>
      <c r="I86" s="186"/>
      <c r="J86" s="187">
        <f>BK86</f>
        <v>0</v>
      </c>
      <c r="K86" s="183"/>
      <c r="L86" s="188"/>
      <c r="M86" s="189"/>
      <c r="N86" s="190"/>
      <c r="O86" s="190"/>
      <c r="P86" s="191">
        <f>P87+P149+P156+P166</f>
        <v>0</v>
      </c>
      <c r="Q86" s="190"/>
      <c r="R86" s="191">
        <f>R87+R149+R156+R166</f>
        <v>274.23579999999998</v>
      </c>
      <c r="S86" s="190"/>
      <c r="T86" s="192">
        <f>T87+T149+T156+T166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22</v>
      </c>
      <c r="AT86" s="194" t="s">
        <v>77</v>
      </c>
      <c r="AU86" s="194" t="s">
        <v>78</v>
      </c>
      <c r="AY86" s="193" t="s">
        <v>116</v>
      </c>
      <c r="BK86" s="195">
        <f>BK87+BK149+BK156+BK166</f>
        <v>0</v>
      </c>
    </row>
    <row r="87" s="12" customFormat="1" ht="22.8" customHeight="1">
      <c r="A87" s="12"/>
      <c r="B87" s="182"/>
      <c r="C87" s="183"/>
      <c r="D87" s="184" t="s">
        <v>77</v>
      </c>
      <c r="E87" s="196" t="s">
        <v>22</v>
      </c>
      <c r="F87" s="196" t="s">
        <v>117</v>
      </c>
      <c r="G87" s="183"/>
      <c r="H87" s="183"/>
      <c r="I87" s="186"/>
      <c r="J87" s="197">
        <f>BK87</f>
        <v>0</v>
      </c>
      <c r="K87" s="183"/>
      <c r="L87" s="188"/>
      <c r="M87" s="189"/>
      <c r="N87" s="190"/>
      <c r="O87" s="190"/>
      <c r="P87" s="191">
        <f>SUM(P88:P148)</f>
        <v>0</v>
      </c>
      <c r="Q87" s="190"/>
      <c r="R87" s="191">
        <f>SUM(R88:R148)</f>
        <v>0.29960000000000003</v>
      </c>
      <c r="S87" s="190"/>
      <c r="T87" s="192">
        <f>SUM(T88:T148)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22</v>
      </c>
      <c r="AT87" s="194" t="s">
        <v>77</v>
      </c>
      <c r="AU87" s="194" t="s">
        <v>22</v>
      </c>
      <c r="AY87" s="193" t="s">
        <v>116</v>
      </c>
      <c r="BK87" s="195">
        <f>SUM(BK88:BK148)</f>
        <v>0</v>
      </c>
    </row>
    <row r="88" s="2" customFormat="1" ht="24.15" customHeight="1">
      <c r="A88" s="36"/>
      <c r="B88" s="37"/>
      <c r="C88" s="198" t="s">
        <v>22</v>
      </c>
      <c r="D88" s="198" t="s">
        <v>118</v>
      </c>
      <c r="E88" s="199" t="s">
        <v>119</v>
      </c>
      <c r="F88" s="200" t="s">
        <v>120</v>
      </c>
      <c r="G88" s="201" t="s">
        <v>121</v>
      </c>
      <c r="H88" s="202">
        <v>18480</v>
      </c>
      <c r="I88" s="203"/>
      <c r="J88" s="204">
        <f>ROUND(I88*H88,2)</f>
        <v>0</v>
      </c>
      <c r="K88" s="200" t="s">
        <v>122</v>
      </c>
      <c r="L88" s="42"/>
      <c r="M88" s="205" t="s">
        <v>20</v>
      </c>
      <c r="N88" s="206" t="s">
        <v>49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123</v>
      </c>
      <c r="AT88" s="209" t="s">
        <v>118</v>
      </c>
      <c r="AU88" s="209" t="s">
        <v>87</v>
      </c>
      <c r="AY88" s="15" t="s">
        <v>116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22</v>
      </c>
      <c r="BK88" s="210">
        <f>ROUND(I88*H88,2)</f>
        <v>0</v>
      </c>
      <c r="BL88" s="15" t="s">
        <v>123</v>
      </c>
      <c r="BM88" s="209" t="s">
        <v>124</v>
      </c>
    </row>
    <row r="89" s="2" customFormat="1">
      <c r="A89" s="36"/>
      <c r="B89" s="37"/>
      <c r="C89" s="38"/>
      <c r="D89" s="211" t="s">
        <v>125</v>
      </c>
      <c r="E89" s="38"/>
      <c r="F89" s="212" t="s">
        <v>126</v>
      </c>
      <c r="G89" s="38"/>
      <c r="H89" s="38"/>
      <c r="I89" s="213"/>
      <c r="J89" s="38"/>
      <c r="K89" s="38"/>
      <c r="L89" s="42"/>
      <c r="M89" s="214"/>
      <c r="N89" s="21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125</v>
      </c>
      <c r="AU89" s="15" t="s">
        <v>87</v>
      </c>
    </row>
    <row r="90" s="13" customFormat="1">
      <c r="A90" s="13"/>
      <c r="B90" s="216"/>
      <c r="C90" s="217"/>
      <c r="D90" s="218" t="s">
        <v>127</v>
      </c>
      <c r="E90" s="219" t="s">
        <v>20</v>
      </c>
      <c r="F90" s="220" t="s">
        <v>128</v>
      </c>
      <c r="G90" s="217"/>
      <c r="H90" s="221">
        <v>18480</v>
      </c>
      <c r="I90" s="222"/>
      <c r="J90" s="217"/>
      <c r="K90" s="217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127</v>
      </c>
      <c r="AU90" s="227" t="s">
        <v>87</v>
      </c>
      <c r="AV90" s="13" t="s">
        <v>87</v>
      </c>
      <c r="AW90" s="13" t="s">
        <v>39</v>
      </c>
      <c r="AX90" s="13" t="s">
        <v>22</v>
      </c>
      <c r="AY90" s="227" t="s">
        <v>116</v>
      </c>
    </row>
    <row r="91" s="2" customFormat="1" ht="24.15" customHeight="1">
      <c r="A91" s="36"/>
      <c r="B91" s="37"/>
      <c r="C91" s="198" t="s">
        <v>87</v>
      </c>
      <c r="D91" s="198" t="s">
        <v>118</v>
      </c>
      <c r="E91" s="199" t="s">
        <v>129</v>
      </c>
      <c r="F91" s="200" t="s">
        <v>130</v>
      </c>
      <c r="G91" s="201" t="s">
        <v>131</v>
      </c>
      <c r="H91" s="202">
        <v>6</v>
      </c>
      <c r="I91" s="203"/>
      <c r="J91" s="204">
        <f>ROUND(I91*H91,2)</f>
        <v>0</v>
      </c>
      <c r="K91" s="200" t="s">
        <v>122</v>
      </c>
      <c r="L91" s="42"/>
      <c r="M91" s="205" t="s">
        <v>20</v>
      </c>
      <c r="N91" s="206" t="s">
        <v>49</v>
      </c>
      <c r="O91" s="82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123</v>
      </c>
      <c r="AT91" s="209" t="s">
        <v>118</v>
      </c>
      <c r="AU91" s="209" t="s">
        <v>87</v>
      </c>
      <c r="AY91" s="15" t="s">
        <v>116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22</v>
      </c>
      <c r="BK91" s="210">
        <f>ROUND(I91*H91,2)</f>
        <v>0</v>
      </c>
      <c r="BL91" s="15" t="s">
        <v>123</v>
      </c>
      <c r="BM91" s="209" t="s">
        <v>132</v>
      </c>
    </row>
    <row r="92" s="2" customFormat="1">
      <c r="A92" s="36"/>
      <c r="B92" s="37"/>
      <c r="C92" s="38"/>
      <c r="D92" s="211" t="s">
        <v>125</v>
      </c>
      <c r="E92" s="38"/>
      <c r="F92" s="212" t="s">
        <v>133</v>
      </c>
      <c r="G92" s="38"/>
      <c r="H92" s="38"/>
      <c r="I92" s="213"/>
      <c r="J92" s="38"/>
      <c r="K92" s="38"/>
      <c r="L92" s="42"/>
      <c r="M92" s="214"/>
      <c r="N92" s="215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125</v>
      </c>
      <c r="AU92" s="15" t="s">
        <v>87</v>
      </c>
    </row>
    <row r="93" s="2" customFormat="1" ht="24.15" customHeight="1">
      <c r="A93" s="36"/>
      <c r="B93" s="37"/>
      <c r="C93" s="198" t="s">
        <v>134</v>
      </c>
      <c r="D93" s="198" t="s">
        <v>118</v>
      </c>
      <c r="E93" s="199" t="s">
        <v>135</v>
      </c>
      <c r="F93" s="200" t="s">
        <v>136</v>
      </c>
      <c r="G93" s="201" t="s">
        <v>131</v>
      </c>
      <c r="H93" s="202">
        <v>7</v>
      </c>
      <c r="I93" s="203"/>
      <c r="J93" s="204">
        <f>ROUND(I93*H93,2)</f>
        <v>0</v>
      </c>
      <c r="K93" s="200" t="s">
        <v>122</v>
      </c>
      <c r="L93" s="42"/>
      <c r="M93" s="205" t="s">
        <v>20</v>
      </c>
      <c r="N93" s="206" t="s">
        <v>49</v>
      </c>
      <c r="O93" s="82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9" t="s">
        <v>123</v>
      </c>
      <c r="AT93" s="209" t="s">
        <v>118</v>
      </c>
      <c r="AU93" s="209" t="s">
        <v>87</v>
      </c>
      <c r="AY93" s="15" t="s">
        <v>116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5" t="s">
        <v>22</v>
      </c>
      <c r="BK93" s="210">
        <f>ROUND(I93*H93,2)</f>
        <v>0</v>
      </c>
      <c r="BL93" s="15" t="s">
        <v>123</v>
      </c>
      <c r="BM93" s="209" t="s">
        <v>137</v>
      </c>
    </row>
    <row r="94" s="2" customFormat="1">
      <c r="A94" s="36"/>
      <c r="B94" s="37"/>
      <c r="C94" s="38"/>
      <c r="D94" s="211" t="s">
        <v>125</v>
      </c>
      <c r="E94" s="38"/>
      <c r="F94" s="212" t="s">
        <v>138</v>
      </c>
      <c r="G94" s="38"/>
      <c r="H94" s="38"/>
      <c r="I94" s="213"/>
      <c r="J94" s="38"/>
      <c r="K94" s="38"/>
      <c r="L94" s="42"/>
      <c r="M94" s="214"/>
      <c r="N94" s="215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125</v>
      </c>
      <c r="AU94" s="15" t="s">
        <v>87</v>
      </c>
    </row>
    <row r="95" s="2" customFormat="1" ht="24.15" customHeight="1">
      <c r="A95" s="36"/>
      <c r="B95" s="37"/>
      <c r="C95" s="198" t="s">
        <v>123</v>
      </c>
      <c r="D95" s="198" t="s">
        <v>118</v>
      </c>
      <c r="E95" s="199" t="s">
        <v>139</v>
      </c>
      <c r="F95" s="200" t="s">
        <v>140</v>
      </c>
      <c r="G95" s="201" t="s">
        <v>131</v>
      </c>
      <c r="H95" s="202">
        <v>5</v>
      </c>
      <c r="I95" s="203"/>
      <c r="J95" s="204">
        <f>ROUND(I95*H95,2)</f>
        <v>0</v>
      </c>
      <c r="K95" s="200" t="s">
        <v>122</v>
      </c>
      <c r="L95" s="42"/>
      <c r="M95" s="205" t="s">
        <v>20</v>
      </c>
      <c r="N95" s="206" t="s">
        <v>49</v>
      </c>
      <c r="O95" s="82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9" t="s">
        <v>123</v>
      </c>
      <c r="AT95" s="209" t="s">
        <v>118</v>
      </c>
      <c r="AU95" s="209" t="s">
        <v>87</v>
      </c>
      <c r="AY95" s="15" t="s">
        <v>116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22</v>
      </c>
      <c r="BK95" s="210">
        <f>ROUND(I95*H95,2)</f>
        <v>0</v>
      </c>
      <c r="BL95" s="15" t="s">
        <v>123</v>
      </c>
      <c r="BM95" s="209" t="s">
        <v>141</v>
      </c>
    </row>
    <row r="96" s="2" customFormat="1">
      <c r="A96" s="36"/>
      <c r="B96" s="37"/>
      <c r="C96" s="38"/>
      <c r="D96" s="211" t="s">
        <v>125</v>
      </c>
      <c r="E96" s="38"/>
      <c r="F96" s="212" t="s">
        <v>142</v>
      </c>
      <c r="G96" s="38"/>
      <c r="H96" s="38"/>
      <c r="I96" s="213"/>
      <c r="J96" s="38"/>
      <c r="K96" s="38"/>
      <c r="L96" s="42"/>
      <c r="M96" s="214"/>
      <c r="N96" s="215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125</v>
      </c>
      <c r="AU96" s="15" t="s">
        <v>87</v>
      </c>
    </row>
    <row r="97" s="2" customFormat="1" ht="33" customHeight="1">
      <c r="A97" s="36"/>
      <c r="B97" s="37"/>
      <c r="C97" s="198" t="s">
        <v>143</v>
      </c>
      <c r="D97" s="198" t="s">
        <v>118</v>
      </c>
      <c r="E97" s="199" t="s">
        <v>144</v>
      </c>
      <c r="F97" s="200" t="s">
        <v>145</v>
      </c>
      <c r="G97" s="201" t="s">
        <v>131</v>
      </c>
      <c r="H97" s="202">
        <v>1</v>
      </c>
      <c r="I97" s="203"/>
      <c r="J97" s="204">
        <f>ROUND(I97*H97,2)</f>
        <v>0</v>
      </c>
      <c r="K97" s="200" t="s">
        <v>122</v>
      </c>
      <c r="L97" s="42"/>
      <c r="M97" s="205" t="s">
        <v>20</v>
      </c>
      <c r="N97" s="206" t="s">
        <v>49</v>
      </c>
      <c r="O97" s="82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9" t="s">
        <v>123</v>
      </c>
      <c r="AT97" s="209" t="s">
        <v>118</v>
      </c>
      <c r="AU97" s="209" t="s">
        <v>87</v>
      </c>
      <c r="AY97" s="15" t="s">
        <v>116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5" t="s">
        <v>22</v>
      </c>
      <c r="BK97" s="210">
        <f>ROUND(I97*H97,2)</f>
        <v>0</v>
      </c>
      <c r="BL97" s="15" t="s">
        <v>123</v>
      </c>
      <c r="BM97" s="209" t="s">
        <v>146</v>
      </c>
    </row>
    <row r="98" s="2" customFormat="1">
      <c r="A98" s="36"/>
      <c r="B98" s="37"/>
      <c r="C98" s="38"/>
      <c r="D98" s="211" t="s">
        <v>125</v>
      </c>
      <c r="E98" s="38"/>
      <c r="F98" s="212" t="s">
        <v>147</v>
      </c>
      <c r="G98" s="38"/>
      <c r="H98" s="38"/>
      <c r="I98" s="213"/>
      <c r="J98" s="38"/>
      <c r="K98" s="38"/>
      <c r="L98" s="42"/>
      <c r="M98" s="214"/>
      <c r="N98" s="215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125</v>
      </c>
      <c r="AU98" s="15" t="s">
        <v>87</v>
      </c>
    </row>
    <row r="99" s="2" customFormat="1" ht="33" customHeight="1">
      <c r="A99" s="36"/>
      <c r="B99" s="37"/>
      <c r="C99" s="198" t="s">
        <v>148</v>
      </c>
      <c r="D99" s="198" t="s">
        <v>118</v>
      </c>
      <c r="E99" s="199" t="s">
        <v>149</v>
      </c>
      <c r="F99" s="200" t="s">
        <v>150</v>
      </c>
      <c r="G99" s="201" t="s">
        <v>151</v>
      </c>
      <c r="H99" s="202">
        <v>3944</v>
      </c>
      <c r="I99" s="203"/>
      <c r="J99" s="204">
        <f>ROUND(I99*H99,2)</f>
        <v>0</v>
      </c>
      <c r="K99" s="200" t="s">
        <v>122</v>
      </c>
      <c r="L99" s="42"/>
      <c r="M99" s="205" t="s">
        <v>20</v>
      </c>
      <c r="N99" s="206" t="s">
        <v>49</v>
      </c>
      <c r="O99" s="82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9" t="s">
        <v>123</v>
      </c>
      <c r="AT99" s="209" t="s">
        <v>118</v>
      </c>
      <c r="AU99" s="209" t="s">
        <v>87</v>
      </c>
      <c r="AY99" s="15" t="s">
        <v>116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5" t="s">
        <v>22</v>
      </c>
      <c r="BK99" s="210">
        <f>ROUND(I99*H99,2)</f>
        <v>0</v>
      </c>
      <c r="BL99" s="15" t="s">
        <v>123</v>
      </c>
      <c r="BM99" s="209" t="s">
        <v>152</v>
      </c>
    </row>
    <row r="100" s="2" customFormat="1">
      <c r="A100" s="36"/>
      <c r="B100" s="37"/>
      <c r="C100" s="38"/>
      <c r="D100" s="211" t="s">
        <v>125</v>
      </c>
      <c r="E100" s="38"/>
      <c r="F100" s="212" t="s">
        <v>153</v>
      </c>
      <c r="G100" s="38"/>
      <c r="H100" s="38"/>
      <c r="I100" s="213"/>
      <c r="J100" s="38"/>
      <c r="K100" s="38"/>
      <c r="L100" s="42"/>
      <c r="M100" s="214"/>
      <c r="N100" s="215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125</v>
      </c>
      <c r="AU100" s="15" t="s">
        <v>87</v>
      </c>
    </row>
    <row r="101" s="13" customFormat="1">
      <c r="A101" s="13"/>
      <c r="B101" s="216"/>
      <c r="C101" s="217"/>
      <c r="D101" s="218" t="s">
        <v>127</v>
      </c>
      <c r="E101" s="219" t="s">
        <v>20</v>
      </c>
      <c r="F101" s="220" t="s">
        <v>154</v>
      </c>
      <c r="G101" s="217"/>
      <c r="H101" s="221">
        <v>3944</v>
      </c>
      <c r="I101" s="222"/>
      <c r="J101" s="217"/>
      <c r="K101" s="217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127</v>
      </c>
      <c r="AU101" s="227" t="s">
        <v>87</v>
      </c>
      <c r="AV101" s="13" t="s">
        <v>87</v>
      </c>
      <c r="AW101" s="13" t="s">
        <v>39</v>
      </c>
      <c r="AX101" s="13" t="s">
        <v>22</v>
      </c>
      <c r="AY101" s="227" t="s">
        <v>116</v>
      </c>
    </row>
    <row r="102" s="2" customFormat="1" ht="33" customHeight="1">
      <c r="A102" s="36"/>
      <c r="B102" s="37"/>
      <c r="C102" s="198" t="s">
        <v>155</v>
      </c>
      <c r="D102" s="198" t="s">
        <v>118</v>
      </c>
      <c r="E102" s="199" t="s">
        <v>156</v>
      </c>
      <c r="F102" s="200" t="s">
        <v>157</v>
      </c>
      <c r="G102" s="201" t="s">
        <v>151</v>
      </c>
      <c r="H102" s="202">
        <v>4182</v>
      </c>
      <c r="I102" s="203"/>
      <c r="J102" s="204">
        <f>ROUND(I102*H102,2)</f>
        <v>0</v>
      </c>
      <c r="K102" s="200" t="s">
        <v>122</v>
      </c>
      <c r="L102" s="42"/>
      <c r="M102" s="205" t="s">
        <v>20</v>
      </c>
      <c r="N102" s="206" t="s">
        <v>49</v>
      </c>
      <c r="O102" s="82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9" t="s">
        <v>123</v>
      </c>
      <c r="AT102" s="209" t="s">
        <v>118</v>
      </c>
      <c r="AU102" s="209" t="s">
        <v>87</v>
      </c>
      <c r="AY102" s="15" t="s">
        <v>116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5" t="s">
        <v>22</v>
      </c>
      <c r="BK102" s="210">
        <f>ROUND(I102*H102,2)</f>
        <v>0</v>
      </c>
      <c r="BL102" s="15" t="s">
        <v>123</v>
      </c>
      <c r="BM102" s="209" t="s">
        <v>158</v>
      </c>
    </row>
    <row r="103" s="2" customFormat="1">
      <c r="A103" s="36"/>
      <c r="B103" s="37"/>
      <c r="C103" s="38"/>
      <c r="D103" s="211" t="s">
        <v>125</v>
      </c>
      <c r="E103" s="38"/>
      <c r="F103" s="212" t="s">
        <v>159</v>
      </c>
      <c r="G103" s="38"/>
      <c r="H103" s="38"/>
      <c r="I103" s="213"/>
      <c r="J103" s="38"/>
      <c r="K103" s="38"/>
      <c r="L103" s="42"/>
      <c r="M103" s="214"/>
      <c r="N103" s="215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125</v>
      </c>
      <c r="AU103" s="15" t="s">
        <v>87</v>
      </c>
    </row>
    <row r="104" s="13" customFormat="1">
      <c r="A104" s="13"/>
      <c r="B104" s="216"/>
      <c r="C104" s="217"/>
      <c r="D104" s="218" t="s">
        <v>127</v>
      </c>
      <c r="E104" s="219" t="s">
        <v>20</v>
      </c>
      <c r="F104" s="220" t="s">
        <v>160</v>
      </c>
      <c r="G104" s="217"/>
      <c r="H104" s="221">
        <v>4182</v>
      </c>
      <c r="I104" s="222"/>
      <c r="J104" s="217"/>
      <c r="K104" s="217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127</v>
      </c>
      <c r="AU104" s="227" t="s">
        <v>87</v>
      </c>
      <c r="AV104" s="13" t="s">
        <v>87</v>
      </c>
      <c r="AW104" s="13" t="s">
        <v>39</v>
      </c>
      <c r="AX104" s="13" t="s">
        <v>22</v>
      </c>
      <c r="AY104" s="227" t="s">
        <v>116</v>
      </c>
    </row>
    <row r="105" s="2" customFormat="1" ht="62.7" customHeight="1">
      <c r="A105" s="36"/>
      <c r="B105" s="37"/>
      <c r="C105" s="198" t="s">
        <v>161</v>
      </c>
      <c r="D105" s="198" t="s">
        <v>118</v>
      </c>
      <c r="E105" s="199" t="s">
        <v>162</v>
      </c>
      <c r="F105" s="200" t="s">
        <v>163</v>
      </c>
      <c r="G105" s="201" t="s">
        <v>151</v>
      </c>
      <c r="H105" s="202">
        <v>4182</v>
      </c>
      <c r="I105" s="203"/>
      <c r="J105" s="204">
        <f>ROUND(I105*H105,2)</f>
        <v>0</v>
      </c>
      <c r="K105" s="200" t="s">
        <v>122</v>
      </c>
      <c r="L105" s="42"/>
      <c r="M105" s="205" t="s">
        <v>20</v>
      </c>
      <c r="N105" s="206" t="s">
        <v>49</v>
      </c>
      <c r="O105" s="82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9" t="s">
        <v>123</v>
      </c>
      <c r="AT105" s="209" t="s">
        <v>118</v>
      </c>
      <c r="AU105" s="209" t="s">
        <v>87</v>
      </c>
      <c r="AY105" s="15" t="s">
        <v>116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5" t="s">
        <v>22</v>
      </c>
      <c r="BK105" s="210">
        <f>ROUND(I105*H105,2)</f>
        <v>0</v>
      </c>
      <c r="BL105" s="15" t="s">
        <v>123</v>
      </c>
      <c r="BM105" s="209" t="s">
        <v>164</v>
      </c>
    </row>
    <row r="106" s="2" customFormat="1">
      <c r="A106" s="36"/>
      <c r="B106" s="37"/>
      <c r="C106" s="38"/>
      <c r="D106" s="211" t="s">
        <v>125</v>
      </c>
      <c r="E106" s="38"/>
      <c r="F106" s="212" t="s">
        <v>165</v>
      </c>
      <c r="G106" s="38"/>
      <c r="H106" s="38"/>
      <c r="I106" s="213"/>
      <c r="J106" s="38"/>
      <c r="K106" s="38"/>
      <c r="L106" s="42"/>
      <c r="M106" s="214"/>
      <c r="N106" s="215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125</v>
      </c>
      <c r="AU106" s="15" t="s">
        <v>87</v>
      </c>
    </row>
    <row r="107" s="13" customFormat="1">
      <c r="A107" s="13"/>
      <c r="B107" s="216"/>
      <c r="C107" s="217"/>
      <c r="D107" s="218" t="s">
        <v>127</v>
      </c>
      <c r="E107" s="219" t="s">
        <v>20</v>
      </c>
      <c r="F107" s="220" t="s">
        <v>166</v>
      </c>
      <c r="G107" s="217"/>
      <c r="H107" s="221">
        <v>4182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127</v>
      </c>
      <c r="AU107" s="227" t="s">
        <v>87</v>
      </c>
      <c r="AV107" s="13" t="s">
        <v>87</v>
      </c>
      <c r="AW107" s="13" t="s">
        <v>39</v>
      </c>
      <c r="AX107" s="13" t="s">
        <v>22</v>
      </c>
      <c r="AY107" s="227" t="s">
        <v>116</v>
      </c>
    </row>
    <row r="108" s="2" customFormat="1" ht="24.15" customHeight="1">
      <c r="A108" s="36"/>
      <c r="B108" s="37"/>
      <c r="C108" s="198" t="s">
        <v>167</v>
      </c>
      <c r="D108" s="198" t="s">
        <v>118</v>
      </c>
      <c r="E108" s="199" t="s">
        <v>168</v>
      </c>
      <c r="F108" s="200" t="s">
        <v>169</v>
      </c>
      <c r="G108" s="201" t="s">
        <v>151</v>
      </c>
      <c r="H108" s="202">
        <v>4182</v>
      </c>
      <c r="I108" s="203"/>
      <c r="J108" s="204">
        <f>ROUND(I108*H108,2)</f>
        <v>0</v>
      </c>
      <c r="K108" s="200" t="s">
        <v>122</v>
      </c>
      <c r="L108" s="42"/>
      <c r="M108" s="205" t="s">
        <v>20</v>
      </c>
      <c r="N108" s="206" t="s">
        <v>49</v>
      </c>
      <c r="O108" s="82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9" t="s">
        <v>123</v>
      </c>
      <c r="AT108" s="209" t="s">
        <v>118</v>
      </c>
      <c r="AU108" s="209" t="s">
        <v>87</v>
      </c>
      <c r="AY108" s="15" t="s">
        <v>116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5" t="s">
        <v>22</v>
      </c>
      <c r="BK108" s="210">
        <f>ROUND(I108*H108,2)</f>
        <v>0</v>
      </c>
      <c r="BL108" s="15" t="s">
        <v>123</v>
      </c>
      <c r="BM108" s="209" t="s">
        <v>170</v>
      </c>
    </row>
    <row r="109" s="2" customFormat="1">
      <c r="A109" s="36"/>
      <c r="B109" s="37"/>
      <c r="C109" s="38"/>
      <c r="D109" s="211" t="s">
        <v>125</v>
      </c>
      <c r="E109" s="38"/>
      <c r="F109" s="212" t="s">
        <v>171</v>
      </c>
      <c r="G109" s="38"/>
      <c r="H109" s="38"/>
      <c r="I109" s="213"/>
      <c r="J109" s="38"/>
      <c r="K109" s="38"/>
      <c r="L109" s="42"/>
      <c r="M109" s="214"/>
      <c r="N109" s="21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125</v>
      </c>
      <c r="AU109" s="15" t="s">
        <v>87</v>
      </c>
    </row>
    <row r="110" s="13" customFormat="1">
      <c r="A110" s="13"/>
      <c r="B110" s="216"/>
      <c r="C110" s="217"/>
      <c r="D110" s="218" t="s">
        <v>127</v>
      </c>
      <c r="E110" s="219" t="s">
        <v>20</v>
      </c>
      <c r="F110" s="220" t="s">
        <v>166</v>
      </c>
      <c r="G110" s="217"/>
      <c r="H110" s="221">
        <v>4182</v>
      </c>
      <c r="I110" s="222"/>
      <c r="J110" s="217"/>
      <c r="K110" s="217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127</v>
      </c>
      <c r="AU110" s="227" t="s">
        <v>87</v>
      </c>
      <c r="AV110" s="13" t="s">
        <v>87</v>
      </c>
      <c r="AW110" s="13" t="s">
        <v>39</v>
      </c>
      <c r="AX110" s="13" t="s">
        <v>22</v>
      </c>
      <c r="AY110" s="227" t="s">
        <v>116</v>
      </c>
    </row>
    <row r="111" s="2" customFormat="1" ht="66.75" customHeight="1">
      <c r="A111" s="36"/>
      <c r="B111" s="37"/>
      <c r="C111" s="198" t="s">
        <v>27</v>
      </c>
      <c r="D111" s="198" t="s">
        <v>118</v>
      </c>
      <c r="E111" s="199" t="s">
        <v>172</v>
      </c>
      <c r="F111" s="200" t="s">
        <v>173</v>
      </c>
      <c r="G111" s="201" t="s">
        <v>151</v>
      </c>
      <c r="H111" s="202">
        <v>4182</v>
      </c>
      <c r="I111" s="203"/>
      <c r="J111" s="204">
        <f>ROUND(I111*H111,2)</f>
        <v>0</v>
      </c>
      <c r="K111" s="200" t="s">
        <v>122</v>
      </c>
      <c r="L111" s="42"/>
      <c r="M111" s="205" t="s">
        <v>20</v>
      </c>
      <c r="N111" s="206" t="s">
        <v>49</v>
      </c>
      <c r="O111" s="82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9" t="s">
        <v>123</v>
      </c>
      <c r="AT111" s="209" t="s">
        <v>118</v>
      </c>
      <c r="AU111" s="209" t="s">
        <v>87</v>
      </c>
      <c r="AY111" s="15" t="s">
        <v>116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5" t="s">
        <v>22</v>
      </c>
      <c r="BK111" s="210">
        <f>ROUND(I111*H111,2)</f>
        <v>0</v>
      </c>
      <c r="BL111" s="15" t="s">
        <v>123</v>
      </c>
      <c r="BM111" s="209" t="s">
        <v>174</v>
      </c>
    </row>
    <row r="112" s="2" customFormat="1">
      <c r="A112" s="36"/>
      <c r="B112" s="37"/>
      <c r="C112" s="38"/>
      <c r="D112" s="211" t="s">
        <v>125</v>
      </c>
      <c r="E112" s="38"/>
      <c r="F112" s="212" t="s">
        <v>175</v>
      </c>
      <c r="G112" s="38"/>
      <c r="H112" s="38"/>
      <c r="I112" s="213"/>
      <c r="J112" s="38"/>
      <c r="K112" s="38"/>
      <c r="L112" s="42"/>
      <c r="M112" s="214"/>
      <c r="N112" s="215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125</v>
      </c>
      <c r="AU112" s="15" t="s">
        <v>87</v>
      </c>
    </row>
    <row r="113" s="13" customFormat="1">
      <c r="A113" s="13"/>
      <c r="B113" s="216"/>
      <c r="C113" s="217"/>
      <c r="D113" s="218" t="s">
        <v>127</v>
      </c>
      <c r="E113" s="219" t="s">
        <v>20</v>
      </c>
      <c r="F113" s="220" t="s">
        <v>166</v>
      </c>
      <c r="G113" s="217"/>
      <c r="H113" s="221">
        <v>4182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127</v>
      </c>
      <c r="AU113" s="227" t="s">
        <v>87</v>
      </c>
      <c r="AV113" s="13" t="s">
        <v>87</v>
      </c>
      <c r="AW113" s="13" t="s">
        <v>39</v>
      </c>
      <c r="AX113" s="13" t="s">
        <v>22</v>
      </c>
      <c r="AY113" s="227" t="s">
        <v>116</v>
      </c>
    </row>
    <row r="114" s="2" customFormat="1" ht="33" customHeight="1">
      <c r="A114" s="36"/>
      <c r="B114" s="37"/>
      <c r="C114" s="198" t="s">
        <v>176</v>
      </c>
      <c r="D114" s="198" t="s">
        <v>118</v>
      </c>
      <c r="E114" s="199" t="s">
        <v>177</v>
      </c>
      <c r="F114" s="200" t="s">
        <v>178</v>
      </c>
      <c r="G114" s="201" t="s">
        <v>121</v>
      </c>
      <c r="H114" s="202">
        <v>3790</v>
      </c>
      <c r="I114" s="203"/>
      <c r="J114" s="204">
        <f>ROUND(I114*H114,2)</f>
        <v>0</v>
      </c>
      <c r="K114" s="200" t="s">
        <v>122</v>
      </c>
      <c r="L114" s="42"/>
      <c r="M114" s="205" t="s">
        <v>20</v>
      </c>
      <c r="N114" s="206" t="s">
        <v>49</v>
      </c>
      <c r="O114" s="82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9" t="s">
        <v>123</v>
      </c>
      <c r="AT114" s="209" t="s">
        <v>118</v>
      </c>
      <c r="AU114" s="209" t="s">
        <v>87</v>
      </c>
      <c r="AY114" s="15" t="s">
        <v>116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5" t="s">
        <v>22</v>
      </c>
      <c r="BK114" s="210">
        <f>ROUND(I114*H114,2)</f>
        <v>0</v>
      </c>
      <c r="BL114" s="15" t="s">
        <v>123</v>
      </c>
      <c r="BM114" s="209" t="s">
        <v>179</v>
      </c>
    </row>
    <row r="115" s="2" customFormat="1">
      <c r="A115" s="36"/>
      <c r="B115" s="37"/>
      <c r="C115" s="38"/>
      <c r="D115" s="211" t="s">
        <v>125</v>
      </c>
      <c r="E115" s="38"/>
      <c r="F115" s="212" t="s">
        <v>180</v>
      </c>
      <c r="G115" s="38"/>
      <c r="H115" s="38"/>
      <c r="I115" s="213"/>
      <c r="J115" s="38"/>
      <c r="K115" s="38"/>
      <c r="L115" s="42"/>
      <c r="M115" s="214"/>
      <c r="N115" s="215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125</v>
      </c>
      <c r="AU115" s="15" t="s">
        <v>87</v>
      </c>
    </row>
    <row r="116" s="13" customFormat="1">
      <c r="A116" s="13"/>
      <c r="B116" s="216"/>
      <c r="C116" s="217"/>
      <c r="D116" s="218" t="s">
        <v>127</v>
      </c>
      <c r="E116" s="219" t="s">
        <v>20</v>
      </c>
      <c r="F116" s="220" t="s">
        <v>181</v>
      </c>
      <c r="G116" s="217"/>
      <c r="H116" s="221">
        <v>3790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127</v>
      </c>
      <c r="AU116" s="227" t="s">
        <v>87</v>
      </c>
      <c r="AV116" s="13" t="s">
        <v>87</v>
      </c>
      <c r="AW116" s="13" t="s">
        <v>39</v>
      </c>
      <c r="AX116" s="13" t="s">
        <v>22</v>
      </c>
      <c r="AY116" s="227" t="s">
        <v>116</v>
      </c>
    </row>
    <row r="117" s="2" customFormat="1" ht="37.8" customHeight="1">
      <c r="A117" s="36"/>
      <c r="B117" s="37"/>
      <c r="C117" s="198" t="s">
        <v>8</v>
      </c>
      <c r="D117" s="198" t="s">
        <v>118</v>
      </c>
      <c r="E117" s="199" t="s">
        <v>182</v>
      </c>
      <c r="F117" s="200" t="s">
        <v>183</v>
      </c>
      <c r="G117" s="201" t="s">
        <v>121</v>
      </c>
      <c r="H117" s="202">
        <v>8490</v>
      </c>
      <c r="I117" s="203"/>
      <c r="J117" s="204">
        <f>ROUND(I117*H117,2)</f>
        <v>0</v>
      </c>
      <c r="K117" s="200" t="s">
        <v>122</v>
      </c>
      <c r="L117" s="42"/>
      <c r="M117" s="205" t="s">
        <v>20</v>
      </c>
      <c r="N117" s="206" t="s">
        <v>49</v>
      </c>
      <c r="O117" s="82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9" t="s">
        <v>123</v>
      </c>
      <c r="AT117" s="209" t="s">
        <v>118</v>
      </c>
      <c r="AU117" s="209" t="s">
        <v>87</v>
      </c>
      <c r="AY117" s="15" t="s">
        <v>116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5" t="s">
        <v>22</v>
      </c>
      <c r="BK117" s="210">
        <f>ROUND(I117*H117,2)</f>
        <v>0</v>
      </c>
      <c r="BL117" s="15" t="s">
        <v>123</v>
      </c>
      <c r="BM117" s="209" t="s">
        <v>184</v>
      </c>
    </row>
    <row r="118" s="2" customFormat="1">
      <c r="A118" s="36"/>
      <c r="B118" s="37"/>
      <c r="C118" s="38"/>
      <c r="D118" s="211" t="s">
        <v>125</v>
      </c>
      <c r="E118" s="38"/>
      <c r="F118" s="212" t="s">
        <v>185</v>
      </c>
      <c r="G118" s="38"/>
      <c r="H118" s="38"/>
      <c r="I118" s="213"/>
      <c r="J118" s="38"/>
      <c r="K118" s="38"/>
      <c r="L118" s="42"/>
      <c r="M118" s="214"/>
      <c r="N118" s="215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125</v>
      </c>
      <c r="AU118" s="15" t="s">
        <v>87</v>
      </c>
    </row>
    <row r="119" s="13" customFormat="1">
      <c r="A119" s="13"/>
      <c r="B119" s="216"/>
      <c r="C119" s="217"/>
      <c r="D119" s="218" t="s">
        <v>127</v>
      </c>
      <c r="E119" s="219" t="s">
        <v>20</v>
      </c>
      <c r="F119" s="220" t="s">
        <v>186</v>
      </c>
      <c r="G119" s="217"/>
      <c r="H119" s="221">
        <v>8490</v>
      </c>
      <c r="I119" s="222"/>
      <c r="J119" s="217"/>
      <c r="K119" s="217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127</v>
      </c>
      <c r="AU119" s="227" t="s">
        <v>87</v>
      </c>
      <c r="AV119" s="13" t="s">
        <v>87</v>
      </c>
      <c r="AW119" s="13" t="s">
        <v>39</v>
      </c>
      <c r="AX119" s="13" t="s">
        <v>22</v>
      </c>
      <c r="AY119" s="227" t="s">
        <v>116</v>
      </c>
    </row>
    <row r="120" s="2" customFormat="1" ht="37.8" customHeight="1">
      <c r="A120" s="36"/>
      <c r="B120" s="37"/>
      <c r="C120" s="198" t="s">
        <v>187</v>
      </c>
      <c r="D120" s="198" t="s">
        <v>118</v>
      </c>
      <c r="E120" s="199" t="s">
        <v>188</v>
      </c>
      <c r="F120" s="200" t="s">
        <v>189</v>
      </c>
      <c r="G120" s="201" t="s">
        <v>121</v>
      </c>
      <c r="H120" s="202">
        <v>3360</v>
      </c>
      <c r="I120" s="203"/>
      <c r="J120" s="204">
        <f>ROUND(I120*H120,2)</f>
        <v>0</v>
      </c>
      <c r="K120" s="200" t="s">
        <v>122</v>
      </c>
      <c r="L120" s="42"/>
      <c r="M120" s="205" t="s">
        <v>20</v>
      </c>
      <c r="N120" s="206" t="s">
        <v>49</v>
      </c>
      <c r="O120" s="82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9" t="s">
        <v>123</v>
      </c>
      <c r="AT120" s="209" t="s">
        <v>118</v>
      </c>
      <c r="AU120" s="209" t="s">
        <v>87</v>
      </c>
      <c r="AY120" s="15" t="s">
        <v>116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5" t="s">
        <v>22</v>
      </c>
      <c r="BK120" s="210">
        <f>ROUND(I120*H120,2)</f>
        <v>0</v>
      </c>
      <c r="BL120" s="15" t="s">
        <v>123</v>
      </c>
      <c r="BM120" s="209" t="s">
        <v>190</v>
      </c>
    </row>
    <row r="121" s="2" customFormat="1">
      <c r="A121" s="36"/>
      <c r="B121" s="37"/>
      <c r="C121" s="38"/>
      <c r="D121" s="211" t="s">
        <v>125</v>
      </c>
      <c r="E121" s="38"/>
      <c r="F121" s="212" t="s">
        <v>191</v>
      </c>
      <c r="G121" s="38"/>
      <c r="H121" s="38"/>
      <c r="I121" s="213"/>
      <c r="J121" s="38"/>
      <c r="K121" s="38"/>
      <c r="L121" s="42"/>
      <c r="M121" s="214"/>
      <c r="N121" s="215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125</v>
      </c>
      <c r="AU121" s="15" t="s">
        <v>87</v>
      </c>
    </row>
    <row r="122" s="13" customFormat="1">
      <c r="A122" s="13"/>
      <c r="B122" s="216"/>
      <c r="C122" s="217"/>
      <c r="D122" s="218" t="s">
        <v>127</v>
      </c>
      <c r="E122" s="219" t="s">
        <v>20</v>
      </c>
      <c r="F122" s="220" t="s">
        <v>192</v>
      </c>
      <c r="G122" s="217"/>
      <c r="H122" s="221">
        <v>3360</v>
      </c>
      <c r="I122" s="222"/>
      <c r="J122" s="217"/>
      <c r="K122" s="217"/>
      <c r="L122" s="223"/>
      <c r="M122" s="224"/>
      <c r="N122" s="225"/>
      <c r="O122" s="225"/>
      <c r="P122" s="225"/>
      <c r="Q122" s="225"/>
      <c r="R122" s="225"/>
      <c r="S122" s="225"/>
      <c r="T122" s="2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7" t="s">
        <v>127</v>
      </c>
      <c r="AU122" s="227" t="s">
        <v>87</v>
      </c>
      <c r="AV122" s="13" t="s">
        <v>87</v>
      </c>
      <c r="AW122" s="13" t="s">
        <v>39</v>
      </c>
      <c r="AX122" s="13" t="s">
        <v>22</v>
      </c>
      <c r="AY122" s="227" t="s">
        <v>116</v>
      </c>
    </row>
    <row r="123" s="2" customFormat="1" ht="16.5" customHeight="1">
      <c r="A123" s="36"/>
      <c r="B123" s="37"/>
      <c r="C123" s="228" t="s">
        <v>193</v>
      </c>
      <c r="D123" s="228" t="s">
        <v>194</v>
      </c>
      <c r="E123" s="229" t="s">
        <v>195</v>
      </c>
      <c r="F123" s="230" t="s">
        <v>196</v>
      </c>
      <c r="G123" s="231" t="s">
        <v>197</v>
      </c>
      <c r="H123" s="232">
        <v>67.200000000000003</v>
      </c>
      <c r="I123" s="233"/>
      <c r="J123" s="234">
        <f>ROUND(I123*H123,2)</f>
        <v>0</v>
      </c>
      <c r="K123" s="230" t="s">
        <v>122</v>
      </c>
      <c r="L123" s="235"/>
      <c r="M123" s="236" t="s">
        <v>20</v>
      </c>
      <c r="N123" s="237" t="s">
        <v>49</v>
      </c>
      <c r="O123" s="82"/>
      <c r="P123" s="207">
        <f>O123*H123</f>
        <v>0</v>
      </c>
      <c r="Q123" s="207">
        <v>0.001</v>
      </c>
      <c r="R123" s="207">
        <f>Q123*H123</f>
        <v>0.06720000000000001</v>
      </c>
      <c r="S123" s="207">
        <v>0</v>
      </c>
      <c r="T123" s="20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9" t="s">
        <v>161</v>
      </c>
      <c r="AT123" s="209" t="s">
        <v>194</v>
      </c>
      <c r="AU123" s="209" t="s">
        <v>87</v>
      </c>
      <c r="AY123" s="15" t="s">
        <v>116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5" t="s">
        <v>22</v>
      </c>
      <c r="BK123" s="210">
        <f>ROUND(I123*H123,2)</f>
        <v>0</v>
      </c>
      <c r="BL123" s="15" t="s">
        <v>123</v>
      </c>
      <c r="BM123" s="209" t="s">
        <v>198</v>
      </c>
    </row>
    <row r="124" s="13" customFormat="1">
      <c r="A124" s="13"/>
      <c r="B124" s="216"/>
      <c r="C124" s="217"/>
      <c r="D124" s="218" t="s">
        <v>127</v>
      </c>
      <c r="E124" s="217"/>
      <c r="F124" s="220" t="s">
        <v>199</v>
      </c>
      <c r="G124" s="217"/>
      <c r="H124" s="221">
        <v>67.200000000000003</v>
      </c>
      <c r="I124" s="222"/>
      <c r="J124" s="217"/>
      <c r="K124" s="217"/>
      <c r="L124" s="223"/>
      <c r="M124" s="224"/>
      <c r="N124" s="225"/>
      <c r="O124" s="225"/>
      <c r="P124" s="225"/>
      <c r="Q124" s="225"/>
      <c r="R124" s="225"/>
      <c r="S124" s="225"/>
      <c r="T124" s="22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7" t="s">
        <v>127</v>
      </c>
      <c r="AU124" s="227" t="s">
        <v>87</v>
      </c>
      <c r="AV124" s="13" t="s">
        <v>87</v>
      </c>
      <c r="AW124" s="13" t="s">
        <v>4</v>
      </c>
      <c r="AX124" s="13" t="s">
        <v>22</v>
      </c>
      <c r="AY124" s="227" t="s">
        <v>116</v>
      </c>
    </row>
    <row r="125" s="2" customFormat="1" ht="37.8" customHeight="1">
      <c r="A125" s="36"/>
      <c r="B125" s="37"/>
      <c r="C125" s="198" t="s">
        <v>200</v>
      </c>
      <c r="D125" s="198" t="s">
        <v>118</v>
      </c>
      <c r="E125" s="199" t="s">
        <v>201</v>
      </c>
      <c r="F125" s="200" t="s">
        <v>202</v>
      </c>
      <c r="G125" s="201" t="s">
        <v>121</v>
      </c>
      <c r="H125" s="202">
        <v>11620</v>
      </c>
      <c r="I125" s="203"/>
      <c r="J125" s="204">
        <f>ROUND(I125*H125,2)</f>
        <v>0</v>
      </c>
      <c r="K125" s="200" t="s">
        <v>122</v>
      </c>
      <c r="L125" s="42"/>
      <c r="M125" s="205" t="s">
        <v>20</v>
      </c>
      <c r="N125" s="206" t="s">
        <v>49</v>
      </c>
      <c r="O125" s="82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9" t="s">
        <v>123</v>
      </c>
      <c r="AT125" s="209" t="s">
        <v>118</v>
      </c>
      <c r="AU125" s="209" t="s">
        <v>87</v>
      </c>
      <c r="AY125" s="15" t="s">
        <v>116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22</v>
      </c>
      <c r="BK125" s="210">
        <f>ROUND(I125*H125,2)</f>
        <v>0</v>
      </c>
      <c r="BL125" s="15" t="s">
        <v>123</v>
      </c>
      <c r="BM125" s="209" t="s">
        <v>203</v>
      </c>
    </row>
    <row r="126" s="2" customFormat="1">
      <c r="A126" s="36"/>
      <c r="B126" s="37"/>
      <c r="C126" s="38"/>
      <c r="D126" s="211" t="s">
        <v>125</v>
      </c>
      <c r="E126" s="38"/>
      <c r="F126" s="212" t="s">
        <v>204</v>
      </c>
      <c r="G126" s="38"/>
      <c r="H126" s="38"/>
      <c r="I126" s="213"/>
      <c r="J126" s="38"/>
      <c r="K126" s="38"/>
      <c r="L126" s="42"/>
      <c r="M126" s="214"/>
      <c r="N126" s="215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125</v>
      </c>
      <c r="AU126" s="15" t="s">
        <v>87</v>
      </c>
    </row>
    <row r="127" s="13" customFormat="1">
      <c r="A127" s="13"/>
      <c r="B127" s="216"/>
      <c r="C127" s="217"/>
      <c r="D127" s="218" t="s">
        <v>127</v>
      </c>
      <c r="E127" s="219" t="s">
        <v>20</v>
      </c>
      <c r="F127" s="220" t="s">
        <v>205</v>
      </c>
      <c r="G127" s="217"/>
      <c r="H127" s="221">
        <v>11620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127</v>
      </c>
      <c r="AU127" s="227" t="s">
        <v>87</v>
      </c>
      <c r="AV127" s="13" t="s">
        <v>87</v>
      </c>
      <c r="AW127" s="13" t="s">
        <v>39</v>
      </c>
      <c r="AX127" s="13" t="s">
        <v>22</v>
      </c>
      <c r="AY127" s="227" t="s">
        <v>116</v>
      </c>
    </row>
    <row r="128" s="2" customFormat="1" ht="16.5" customHeight="1">
      <c r="A128" s="36"/>
      <c r="B128" s="37"/>
      <c r="C128" s="228" t="s">
        <v>206</v>
      </c>
      <c r="D128" s="228" t="s">
        <v>194</v>
      </c>
      <c r="E128" s="229" t="s">
        <v>207</v>
      </c>
      <c r="F128" s="230" t="s">
        <v>208</v>
      </c>
      <c r="G128" s="231" t="s">
        <v>197</v>
      </c>
      <c r="H128" s="232">
        <v>232.40000000000001</v>
      </c>
      <c r="I128" s="233"/>
      <c r="J128" s="234">
        <f>ROUND(I128*H128,2)</f>
        <v>0</v>
      </c>
      <c r="K128" s="230" t="s">
        <v>122</v>
      </c>
      <c r="L128" s="235"/>
      <c r="M128" s="236" t="s">
        <v>20</v>
      </c>
      <c r="N128" s="237" t="s">
        <v>49</v>
      </c>
      <c r="O128" s="82"/>
      <c r="P128" s="207">
        <f>O128*H128</f>
        <v>0</v>
      </c>
      <c r="Q128" s="207">
        <v>0.001</v>
      </c>
      <c r="R128" s="207">
        <f>Q128*H128</f>
        <v>0.23240000000000002</v>
      </c>
      <c r="S128" s="207">
        <v>0</v>
      </c>
      <c r="T128" s="20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9" t="s">
        <v>161</v>
      </c>
      <c r="AT128" s="209" t="s">
        <v>194</v>
      </c>
      <c r="AU128" s="209" t="s">
        <v>87</v>
      </c>
      <c r="AY128" s="15" t="s">
        <v>116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22</v>
      </c>
      <c r="BK128" s="210">
        <f>ROUND(I128*H128,2)</f>
        <v>0</v>
      </c>
      <c r="BL128" s="15" t="s">
        <v>123</v>
      </c>
      <c r="BM128" s="209" t="s">
        <v>209</v>
      </c>
    </row>
    <row r="129" s="13" customFormat="1">
      <c r="A129" s="13"/>
      <c r="B129" s="216"/>
      <c r="C129" s="217"/>
      <c r="D129" s="218" t="s">
        <v>127</v>
      </c>
      <c r="E129" s="217"/>
      <c r="F129" s="220" t="s">
        <v>210</v>
      </c>
      <c r="G129" s="217"/>
      <c r="H129" s="221">
        <v>232.40000000000001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7" t="s">
        <v>127</v>
      </c>
      <c r="AU129" s="227" t="s">
        <v>87</v>
      </c>
      <c r="AV129" s="13" t="s">
        <v>87</v>
      </c>
      <c r="AW129" s="13" t="s">
        <v>4</v>
      </c>
      <c r="AX129" s="13" t="s">
        <v>22</v>
      </c>
      <c r="AY129" s="227" t="s">
        <v>116</v>
      </c>
    </row>
    <row r="130" s="2" customFormat="1" ht="33" customHeight="1">
      <c r="A130" s="36"/>
      <c r="B130" s="37"/>
      <c r="C130" s="198" t="s">
        <v>211</v>
      </c>
      <c r="D130" s="198" t="s">
        <v>118</v>
      </c>
      <c r="E130" s="199" t="s">
        <v>212</v>
      </c>
      <c r="F130" s="200" t="s">
        <v>213</v>
      </c>
      <c r="G130" s="201" t="s">
        <v>121</v>
      </c>
      <c r="H130" s="202">
        <v>3360</v>
      </c>
      <c r="I130" s="203"/>
      <c r="J130" s="204">
        <f>ROUND(I130*H130,2)</f>
        <v>0</v>
      </c>
      <c r="K130" s="200" t="s">
        <v>122</v>
      </c>
      <c r="L130" s="42"/>
      <c r="M130" s="205" t="s">
        <v>20</v>
      </c>
      <c r="N130" s="206" t="s">
        <v>49</v>
      </c>
      <c r="O130" s="82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9" t="s">
        <v>123</v>
      </c>
      <c r="AT130" s="209" t="s">
        <v>118</v>
      </c>
      <c r="AU130" s="209" t="s">
        <v>87</v>
      </c>
      <c r="AY130" s="15" t="s">
        <v>116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5" t="s">
        <v>22</v>
      </c>
      <c r="BK130" s="210">
        <f>ROUND(I130*H130,2)</f>
        <v>0</v>
      </c>
      <c r="BL130" s="15" t="s">
        <v>123</v>
      </c>
      <c r="BM130" s="209" t="s">
        <v>214</v>
      </c>
    </row>
    <row r="131" s="2" customFormat="1">
      <c r="A131" s="36"/>
      <c r="B131" s="37"/>
      <c r="C131" s="38"/>
      <c r="D131" s="211" t="s">
        <v>125</v>
      </c>
      <c r="E131" s="38"/>
      <c r="F131" s="212" t="s">
        <v>215</v>
      </c>
      <c r="G131" s="38"/>
      <c r="H131" s="38"/>
      <c r="I131" s="213"/>
      <c r="J131" s="38"/>
      <c r="K131" s="38"/>
      <c r="L131" s="42"/>
      <c r="M131" s="214"/>
      <c r="N131" s="21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125</v>
      </c>
      <c r="AU131" s="15" t="s">
        <v>87</v>
      </c>
    </row>
    <row r="132" s="13" customFormat="1">
      <c r="A132" s="13"/>
      <c r="B132" s="216"/>
      <c r="C132" s="217"/>
      <c r="D132" s="218" t="s">
        <v>127</v>
      </c>
      <c r="E132" s="219" t="s">
        <v>20</v>
      </c>
      <c r="F132" s="220" t="s">
        <v>192</v>
      </c>
      <c r="G132" s="217"/>
      <c r="H132" s="221">
        <v>3360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127</v>
      </c>
      <c r="AU132" s="227" t="s">
        <v>87</v>
      </c>
      <c r="AV132" s="13" t="s">
        <v>87</v>
      </c>
      <c r="AW132" s="13" t="s">
        <v>39</v>
      </c>
      <c r="AX132" s="13" t="s">
        <v>22</v>
      </c>
      <c r="AY132" s="227" t="s">
        <v>116</v>
      </c>
    </row>
    <row r="133" s="2" customFormat="1" ht="49.05" customHeight="1">
      <c r="A133" s="36"/>
      <c r="B133" s="37"/>
      <c r="C133" s="198" t="s">
        <v>216</v>
      </c>
      <c r="D133" s="198" t="s">
        <v>118</v>
      </c>
      <c r="E133" s="199" t="s">
        <v>217</v>
      </c>
      <c r="F133" s="200" t="s">
        <v>218</v>
      </c>
      <c r="G133" s="201" t="s">
        <v>121</v>
      </c>
      <c r="H133" s="202">
        <v>7830</v>
      </c>
      <c r="I133" s="203"/>
      <c r="J133" s="204">
        <f>ROUND(I133*H133,2)</f>
        <v>0</v>
      </c>
      <c r="K133" s="200" t="s">
        <v>122</v>
      </c>
      <c r="L133" s="42"/>
      <c r="M133" s="205" t="s">
        <v>20</v>
      </c>
      <c r="N133" s="206" t="s">
        <v>49</v>
      </c>
      <c r="O133" s="82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9" t="s">
        <v>123</v>
      </c>
      <c r="AT133" s="209" t="s">
        <v>118</v>
      </c>
      <c r="AU133" s="209" t="s">
        <v>87</v>
      </c>
      <c r="AY133" s="15" t="s">
        <v>116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5" t="s">
        <v>22</v>
      </c>
      <c r="BK133" s="210">
        <f>ROUND(I133*H133,2)</f>
        <v>0</v>
      </c>
      <c r="BL133" s="15" t="s">
        <v>123</v>
      </c>
      <c r="BM133" s="209" t="s">
        <v>219</v>
      </c>
    </row>
    <row r="134" s="2" customFormat="1">
      <c r="A134" s="36"/>
      <c r="B134" s="37"/>
      <c r="C134" s="38"/>
      <c r="D134" s="211" t="s">
        <v>125</v>
      </c>
      <c r="E134" s="38"/>
      <c r="F134" s="212" t="s">
        <v>220</v>
      </c>
      <c r="G134" s="38"/>
      <c r="H134" s="38"/>
      <c r="I134" s="213"/>
      <c r="J134" s="38"/>
      <c r="K134" s="38"/>
      <c r="L134" s="42"/>
      <c r="M134" s="214"/>
      <c r="N134" s="215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125</v>
      </c>
      <c r="AU134" s="15" t="s">
        <v>87</v>
      </c>
    </row>
    <row r="135" s="13" customFormat="1">
      <c r="A135" s="13"/>
      <c r="B135" s="216"/>
      <c r="C135" s="217"/>
      <c r="D135" s="218" t="s">
        <v>127</v>
      </c>
      <c r="E135" s="219" t="s">
        <v>20</v>
      </c>
      <c r="F135" s="220" t="s">
        <v>221</v>
      </c>
      <c r="G135" s="217"/>
      <c r="H135" s="221">
        <v>7830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127</v>
      </c>
      <c r="AU135" s="227" t="s">
        <v>87</v>
      </c>
      <c r="AV135" s="13" t="s">
        <v>87</v>
      </c>
      <c r="AW135" s="13" t="s">
        <v>39</v>
      </c>
      <c r="AX135" s="13" t="s">
        <v>22</v>
      </c>
      <c r="AY135" s="227" t="s">
        <v>116</v>
      </c>
    </row>
    <row r="136" s="2" customFormat="1" ht="37.8" customHeight="1">
      <c r="A136" s="36"/>
      <c r="B136" s="37"/>
      <c r="C136" s="198" t="s">
        <v>222</v>
      </c>
      <c r="D136" s="198" t="s">
        <v>118</v>
      </c>
      <c r="E136" s="199" t="s">
        <v>223</v>
      </c>
      <c r="F136" s="200" t="s">
        <v>224</v>
      </c>
      <c r="G136" s="201" t="s">
        <v>121</v>
      </c>
      <c r="H136" s="202">
        <v>3790</v>
      </c>
      <c r="I136" s="203"/>
      <c r="J136" s="204">
        <f>ROUND(I136*H136,2)</f>
        <v>0</v>
      </c>
      <c r="K136" s="200" t="s">
        <v>122</v>
      </c>
      <c r="L136" s="42"/>
      <c r="M136" s="205" t="s">
        <v>20</v>
      </c>
      <c r="N136" s="206" t="s">
        <v>49</v>
      </c>
      <c r="O136" s="82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9" t="s">
        <v>123</v>
      </c>
      <c r="AT136" s="209" t="s">
        <v>118</v>
      </c>
      <c r="AU136" s="209" t="s">
        <v>87</v>
      </c>
      <c r="AY136" s="15" t="s">
        <v>116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22</v>
      </c>
      <c r="BK136" s="210">
        <f>ROUND(I136*H136,2)</f>
        <v>0</v>
      </c>
      <c r="BL136" s="15" t="s">
        <v>123</v>
      </c>
      <c r="BM136" s="209" t="s">
        <v>225</v>
      </c>
    </row>
    <row r="137" s="2" customFormat="1">
      <c r="A137" s="36"/>
      <c r="B137" s="37"/>
      <c r="C137" s="38"/>
      <c r="D137" s="211" t="s">
        <v>125</v>
      </c>
      <c r="E137" s="38"/>
      <c r="F137" s="212" t="s">
        <v>226</v>
      </c>
      <c r="G137" s="38"/>
      <c r="H137" s="38"/>
      <c r="I137" s="213"/>
      <c r="J137" s="38"/>
      <c r="K137" s="38"/>
      <c r="L137" s="42"/>
      <c r="M137" s="214"/>
      <c r="N137" s="215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125</v>
      </c>
      <c r="AU137" s="15" t="s">
        <v>87</v>
      </c>
    </row>
    <row r="138" s="13" customFormat="1">
      <c r="A138" s="13"/>
      <c r="B138" s="216"/>
      <c r="C138" s="217"/>
      <c r="D138" s="218" t="s">
        <v>127</v>
      </c>
      <c r="E138" s="219" t="s">
        <v>20</v>
      </c>
      <c r="F138" s="220" t="s">
        <v>227</v>
      </c>
      <c r="G138" s="217"/>
      <c r="H138" s="221">
        <v>3790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7" t="s">
        <v>127</v>
      </c>
      <c r="AU138" s="227" t="s">
        <v>87</v>
      </c>
      <c r="AV138" s="13" t="s">
        <v>87</v>
      </c>
      <c r="AW138" s="13" t="s">
        <v>39</v>
      </c>
      <c r="AX138" s="13" t="s">
        <v>22</v>
      </c>
      <c r="AY138" s="227" t="s">
        <v>116</v>
      </c>
    </row>
    <row r="139" s="2" customFormat="1" ht="33" customHeight="1">
      <c r="A139" s="36"/>
      <c r="B139" s="37"/>
      <c r="C139" s="198" t="s">
        <v>228</v>
      </c>
      <c r="D139" s="198" t="s">
        <v>118</v>
      </c>
      <c r="E139" s="199" t="s">
        <v>229</v>
      </c>
      <c r="F139" s="200" t="s">
        <v>230</v>
      </c>
      <c r="G139" s="201" t="s">
        <v>231</v>
      </c>
      <c r="H139" s="202">
        <v>1</v>
      </c>
      <c r="I139" s="203"/>
      <c r="J139" s="204">
        <f>ROUND(I139*H139,2)</f>
        <v>0</v>
      </c>
      <c r="K139" s="200" t="s">
        <v>122</v>
      </c>
      <c r="L139" s="42"/>
      <c r="M139" s="205" t="s">
        <v>20</v>
      </c>
      <c r="N139" s="206" t="s">
        <v>49</v>
      </c>
      <c r="O139" s="8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9" t="s">
        <v>123</v>
      </c>
      <c r="AT139" s="209" t="s">
        <v>118</v>
      </c>
      <c r="AU139" s="209" t="s">
        <v>87</v>
      </c>
      <c r="AY139" s="15" t="s">
        <v>116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22</v>
      </c>
      <c r="BK139" s="210">
        <f>ROUND(I139*H139,2)</f>
        <v>0</v>
      </c>
      <c r="BL139" s="15" t="s">
        <v>123</v>
      </c>
      <c r="BM139" s="209" t="s">
        <v>232</v>
      </c>
    </row>
    <row r="140" s="2" customFormat="1">
      <c r="A140" s="36"/>
      <c r="B140" s="37"/>
      <c r="C140" s="38"/>
      <c r="D140" s="211" t="s">
        <v>125</v>
      </c>
      <c r="E140" s="38"/>
      <c r="F140" s="212" t="s">
        <v>233</v>
      </c>
      <c r="G140" s="38"/>
      <c r="H140" s="38"/>
      <c r="I140" s="213"/>
      <c r="J140" s="38"/>
      <c r="K140" s="38"/>
      <c r="L140" s="42"/>
      <c r="M140" s="214"/>
      <c r="N140" s="215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125</v>
      </c>
      <c r="AU140" s="15" t="s">
        <v>87</v>
      </c>
    </row>
    <row r="141" s="2" customFormat="1" ht="33" customHeight="1">
      <c r="A141" s="36"/>
      <c r="B141" s="37"/>
      <c r="C141" s="198" t="s">
        <v>7</v>
      </c>
      <c r="D141" s="198" t="s">
        <v>118</v>
      </c>
      <c r="E141" s="199" t="s">
        <v>234</v>
      </c>
      <c r="F141" s="200" t="s">
        <v>235</v>
      </c>
      <c r="G141" s="201" t="s">
        <v>231</v>
      </c>
      <c r="H141" s="202">
        <v>1</v>
      </c>
      <c r="I141" s="203"/>
      <c r="J141" s="204">
        <f>ROUND(I141*H141,2)</f>
        <v>0</v>
      </c>
      <c r="K141" s="200" t="s">
        <v>122</v>
      </c>
      <c r="L141" s="42"/>
      <c r="M141" s="205" t="s">
        <v>20</v>
      </c>
      <c r="N141" s="206" t="s">
        <v>49</v>
      </c>
      <c r="O141" s="8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9" t="s">
        <v>123</v>
      </c>
      <c r="AT141" s="209" t="s">
        <v>118</v>
      </c>
      <c r="AU141" s="209" t="s">
        <v>87</v>
      </c>
      <c r="AY141" s="15" t="s">
        <v>116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5" t="s">
        <v>22</v>
      </c>
      <c r="BK141" s="210">
        <f>ROUND(I141*H141,2)</f>
        <v>0</v>
      </c>
      <c r="BL141" s="15" t="s">
        <v>123</v>
      </c>
      <c r="BM141" s="209" t="s">
        <v>236</v>
      </c>
    </row>
    <row r="142" s="2" customFormat="1">
      <c r="A142" s="36"/>
      <c r="B142" s="37"/>
      <c r="C142" s="38"/>
      <c r="D142" s="211" t="s">
        <v>125</v>
      </c>
      <c r="E142" s="38"/>
      <c r="F142" s="212" t="s">
        <v>237</v>
      </c>
      <c r="G142" s="38"/>
      <c r="H142" s="38"/>
      <c r="I142" s="213"/>
      <c r="J142" s="38"/>
      <c r="K142" s="38"/>
      <c r="L142" s="42"/>
      <c r="M142" s="214"/>
      <c r="N142" s="215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125</v>
      </c>
      <c r="AU142" s="15" t="s">
        <v>87</v>
      </c>
    </row>
    <row r="143" s="2" customFormat="1" ht="33" customHeight="1">
      <c r="A143" s="36"/>
      <c r="B143" s="37"/>
      <c r="C143" s="198" t="s">
        <v>238</v>
      </c>
      <c r="D143" s="198" t="s">
        <v>118</v>
      </c>
      <c r="E143" s="199" t="s">
        <v>239</v>
      </c>
      <c r="F143" s="200" t="s">
        <v>240</v>
      </c>
      <c r="G143" s="201" t="s">
        <v>151</v>
      </c>
      <c r="H143" s="202">
        <v>3944</v>
      </c>
      <c r="I143" s="203"/>
      <c r="J143" s="204">
        <f>ROUND(I143*H143,2)</f>
        <v>0</v>
      </c>
      <c r="K143" s="200" t="s">
        <v>20</v>
      </c>
      <c r="L143" s="42"/>
      <c r="M143" s="205" t="s">
        <v>20</v>
      </c>
      <c r="N143" s="206" t="s">
        <v>49</v>
      </c>
      <c r="O143" s="82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9" t="s">
        <v>123</v>
      </c>
      <c r="AT143" s="209" t="s">
        <v>118</v>
      </c>
      <c r="AU143" s="209" t="s">
        <v>87</v>
      </c>
      <c r="AY143" s="15" t="s">
        <v>116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22</v>
      </c>
      <c r="BK143" s="210">
        <f>ROUND(I143*H143,2)</f>
        <v>0</v>
      </c>
      <c r="BL143" s="15" t="s">
        <v>123</v>
      </c>
      <c r="BM143" s="209" t="s">
        <v>241</v>
      </c>
    </row>
    <row r="144" s="13" customFormat="1">
      <c r="A144" s="13"/>
      <c r="B144" s="216"/>
      <c r="C144" s="217"/>
      <c r="D144" s="218" t="s">
        <v>127</v>
      </c>
      <c r="E144" s="219" t="s">
        <v>20</v>
      </c>
      <c r="F144" s="220" t="s">
        <v>242</v>
      </c>
      <c r="G144" s="217"/>
      <c r="H144" s="221">
        <v>3944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127</v>
      </c>
      <c r="AU144" s="227" t="s">
        <v>87</v>
      </c>
      <c r="AV144" s="13" t="s">
        <v>87</v>
      </c>
      <c r="AW144" s="13" t="s">
        <v>39</v>
      </c>
      <c r="AX144" s="13" t="s">
        <v>22</v>
      </c>
      <c r="AY144" s="227" t="s">
        <v>116</v>
      </c>
    </row>
    <row r="145" s="2" customFormat="1" ht="24.15" customHeight="1">
      <c r="A145" s="36"/>
      <c r="B145" s="37"/>
      <c r="C145" s="198" t="s">
        <v>243</v>
      </c>
      <c r="D145" s="198" t="s">
        <v>118</v>
      </c>
      <c r="E145" s="199" t="s">
        <v>244</v>
      </c>
      <c r="F145" s="200" t="s">
        <v>245</v>
      </c>
      <c r="G145" s="201" t="s">
        <v>246</v>
      </c>
      <c r="H145" s="202">
        <v>6704.8000000000002</v>
      </c>
      <c r="I145" s="203"/>
      <c r="J145" s="204">
        <f>ROUND(I145*H145,2)</f>
        <v>0</v>
      </c>
      <c r="K145" s="200" t="s">
        <v>20</v>
      </c>
      <c r="L145" s="42"/>
      <c r="M145" s="205" t="s">
        <v>20</v>
      </c>
      <c r="N145" s="206" t="s">
        <v>49</v>
      </c>
      <c r="O145" s="82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9" t="s">
        <v>123</v>
      </c>
      <c r="AT145" s="209" t="s">
        <v>118</v>
      </c>
      <c r="AU145" s="209" t="s">
        <v>87</v>
      </c>
      <c r="AY145" s="15" t="s">
        <v>116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22</v>
      </c>
      <c r="BK145" s="210">
        <f>ROUND(I145*H145,2)</f>
        <v>0</v>
      </c>
      <c r="BL145" s="15" t="s">
        <v>123</v>
      </c>
      <c r="BM145" s="209" t="s">
        <v>247</v>
      </c>
    </row>
    <row r="146" s="13" customFormat="1">
      <c r="A146" s="13"/>
      <c r="B146" s="216"/>
      <c r="C146" s="217"/>
      <c r="D146" s="218" t="s">
        <v>127</v>
      </c>
      <c r="E146" s="219" t="s">
        <v>20</v>
      </c>
      <c r="F146" s="220" t="s">
        <v>248</v>
      </c>
      <c r="G146" s="217"/>
      <c r="H146" s="221">
        <v>6704.8000000000002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127</v>
      </c>
      <c r="AU146" s="227" t="s">
        <v>87</v>
      </c>
      <c r="AV146" s="13" t="s">
        <v>87</v>
      </c>
      <c r="AW146" s="13" t="s">
        <v>39</v>
      </c>
      <c r="AX146" s="13" t="s">
        <v>22</v>
      </c>
      <c r="AY146" s="227" t="s">
        <v>116</v>
      </c>
    </row>
    <row r="147" s="2" customFormat="1" ht="24.15" customHeight="1">
      <c r="A147" s="36"/>
      <c r="B147" s="37"/>
      <c r="C147" s="198" t="s">
        <v>249</v>
      </c>
      <c r="D147" s="198" t="s">
        <v>118</v>
      </c>
      <c r="E147" s="199" t="s">
        <v>250</v>
      </c>
      <c r="F147" s="200" t="s">
        <v>251</v>
      </c>
      <c r="G147" s="201" t="s">
        <v>252</v>
      </c>
      <c r="H147" s="202">
        <v>19</v>
      </c>
      <c r="I147" s="203"/>
      <c r="J147" s="204">
        <f>ROUND(I147*H147,2)</f>
        <v>0</v>
      </c>
      <c r="K147" s="200" t="s">
        <v>20</v>
      </c>
      <c r="L147" s="42"/>
      <c r="M147" s="205" t="s">
        <v>20</v>
      </c>
      <c r="N147" s="206" t="s">
        <v>49</v>
      </c>
      <c r="O147" s="82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9" t="s">
        <v>123</v>
      </c>
      <c r="AT147" s="209" t="s">
        <v>118</v>
      </c>
      <c r="AU147" s="209" t="s">
        <v>87</v>
      </c>
      <c r="AY147" s="15" t="s">
        <v>116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5" t="s">
        <v>22</v>
      </c>
      <c r="BK147" s="210">
        <f>ROUND(I147*H147,2)</f>
        <v>0</v>
      </c>
      <c r="BL147" s="15" t="s">
        <v>123</v>
      </c>
      <c r="BM147" s="209" t="s">
        <v>253</v>
      </c>
    </row>
    <row r="148" s="2" customFormat="1" ht="37.8" customHeight="1">
      <c r="A148" s="36"/>
      <c r="B148" s="37"/>
      <c r="C148" s="198" t="s">
        <v>254</v>
      </c>
      <c r="D148" s="198" t="s">
        <v>118</v>
      </c>
      <c r="E148" s="199" t="s">
        <v>255</v>
      </c>
      <c r="F148" s="200" t="s">
        <v>256</v>
      </c>
      <c r="G148" s="201" t="s">
        <v>257</v>
      </c>
      <c r="H148" s="202">
        <v>1</v>
      </c>
      <c r="I148" s="203"/>
      <c r="J148" s="204">
        <f>ROUND(I148*H148,2)</f>
        <v>0</v>
      </c>
      <c r="K148" s="200" t="s">
        <v>20</v>
      </c>
      <c r="L148" s="42"/>
      <c r="M148" s="205" t="s">
        <v>20</v>
      </c>
      <c r="N148" s="206" t="s">
        <v>49</v>
      </c>
      <c r="O148" s="82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9" t="s">
        <v>123</v>
      </c>
      <c r="AT148" s="209" t="s">
        <v>118</v>
      </c>
      <c r="AU148" s="209" t="s">
        <v>87</v>
      </c>
      <c r="AY148" s="15" t="s">
        <v>116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5" t="s">
        <v>22</v>
      </c>
      <c r="BK148" s="210">
        <f>ROUND(I148*H148,2)</f>
        <v>0</v>
      </c>
      <c r="BL148" s="15" t="s">
        <v>123</v>
      </c>
      <c r="BM148" s="209" t="s">
        <v>258</v>
      </c>
    </row>
    <row r="149" s="12" customFormat="1" ht="22.8" customHeight="1">
      <c r="A149" s="12"/>
      <c r="B149" s="182"/>
      <c r="C149" s="183"/>
      <c r="D149" s="184" t="s">
        <v>77</v>
      </c>
      <c r="E149" s="196" t="s">
        <v>123</v>
      </c>
      <c r="F149" s="196" t="s">
        <v>259</v>
      </c>
      <c r="G149" s="183"/>
      <c r="H149" s="183"/>
      <c r="I149" s="186"/>
      <c r="J149" s="197">
        <f>BK149</f>
        <v>0</v>
      </c>
      <c r="K149" s="183"/>
      <c r="L149" s="188"/>
      <c r="M149" s="189"/>
      <c r="N149" s="190"/>
      <c r="O149" s="190"/>
      <c r="P149" s="191">
        <f>SUM(P150:P155)</f>
        <v>0</v>
      </c>
      <c r="Q149" s="190"/>
      <c r="R149" s="191">
        <f>SUM(R150:R155)</f>
        <v>192.06719999999999</v>
      </c>
      <c r="S149" s="190"/>
      <c r="T149" s="192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3" t="s">
        <v>22</v>
      </c>
      <c r="AT149" s="194" t="s">
        <v>77</v>
      </c>
      <c r="AU149" s="194" t="s">
        <v>22</v>
      </c>
      <c r="AY149" s="193" t="s">
        <v>116</v>
      </c>
      <c r="BK149" s="195">
        <f>SUM(BK150:BK155)</f>
        <v>0</v>
      </c>
    </row>
    <row r="150" s="2" customFormat="1" ht="37.8" customHeight="1">
      <c r="A150" s="36"/>
      <c r="B150" s="37"/>
      <c r="C150" s="198" t="s">
        <v>260</v>
      </c>
      <c r="D150" s="198" t="s">
        <v>118</v>
      </c>
      <c r="E150" s="199" t="s">
        <v>261</v>
      </c>
      <c r="F150" s="200" t="s">
        <v>262</v>
      </c>
      <c r="G150" s="201" t="s">
        <v>151</v>
      </c>
      <c r="H150" s="202">
        <v>90</v>
      </c>
      <c r="I150" s="203"/>
      <c r="J150" s="204">
        <f>ROUND(I150*H150,2)</f>
        <v>0</v>
      </c>
      <c r="K150" s="200" t="s">
        <v>122</v>
      </c>
      <c r="L150" s="42"/>
      <c r="M150" s="205" t="s">
        <v>20</v>
      </c>
      <c r="N150" s="206" t="s">
        <v>49</v>
      </c>
      <c r="O150" s="82"/>
      <c r="P150" s="207">
        <f>O150*H150</f>
        <v>0</v>
      </c>
      <c r="Q150" s="207">
        <v>2.13408</v>
      </c>
      <c r="R150" s="207">
        <f>Q150*H150</f>
        <v>192.06719999999999</v>
      </c>
      <c r="S150" s="207">
        <v>0</v>
      </c>
      <c r="T150" s="20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9" t="s">
        <v>123</v>
      </c>
      <c r="AT150" s="209" t="s">
        <v>118</v>
      </c>
      <c r="AU150" s="209" t="s">
        <v>87</v>
      </c>
      <c r="AY150" s="15" t="s">
        <v>116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5" t="s">
        <v>22</v>
      </c>
      <c r="BK150" s="210">
        <f>ROUND(I150*H150,2)</f>
        <v>0</v>
      </c>
      <c r="BL150" s="15" t="s">
        <v>123</v>
      </c>
      <c r="BM150" s="209" t="s">
        <v>263</v>
      </c>
    </row>
    <row r="151" s="2" customFormat="1">
      <c r="A151" s="36"/>
      <c r="B151" s="37"/>
      <c r="C151" s="38"/>
      <c r="D151" s="211" t="s">
        <v>125</v>
      </c>
      <c r="E151" s="38"/>
      <c r="F151" s="212" t="s">
        <v>264</v>
      </c>
      <c r="G151" s="38"/>
      <c r="H151" s="38"/>
      <c r="I151" s="213"/>
      <c r="J151" s="38"/>
      <c r="K151" s="38"/>
      <c r="L151" s="42"/>
      <c r="M151" s="214"/>
      <c r="N151" s="215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125</v>
      </c>
      <c r="AU151" s="15" t="s">
        <v>87</v>
      </c>
    </row>
    <row r="152" s="13" customFormat="1">
      <c r="A152" s="13"/>
      <c r="B152" s="216"/>
      <c r="C152" s="217"/>
      <c r="D152" s="218" t="s">
        <v>127</v>
      </c>
      <c r="E152" s="219" t="s">
        <v>20</v>
      </c>
      <c r="F152" s="220" t="s">
        <v>265</v>
      </c>
      <c r="G152" s="217"/>
      <c r="H152" s="221">
        <v>90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127</v>
      </c>
      <c r="AU152" s="227" t="s">
        <v>87</v>
      </c>
      <c r="AV152" s="13" t="s">
        <v>87</v>
      </c>
      <c r="AW152" s="13" t="s">
        <v>39</v>
      </c>
      <c r="AX152" s="13" t="s">
        <v>22</v>
      </c>
      <c r="AY152" s="227" t="s">
        <v>116</v>
      </c>
    </row>
    <row r="153" s="2" customFormat="1" ht="49.05" customHeight="1">
      <c r="A153" s="36"/>
      <c r="B153" s="37"/>
      <c r="C153" s="198" t="s">
        <v>266</v>
      </c>
      <c r="D153" s="198" t="s">
        <v>118</v>
      </c>
      <c r="E153" s="199" t="s">
        <v>267</v>
      </c>
      <c r="F153" s="200" t="s">
        <v>268</v>
      </c>
      <c r="G153" s="201" t="s">
        <v>121</v>
      </c>
      <c r="H153" s="202">
        <v>100</v>
      </c>
      <c r="I153" s="203"/>
      <c r="J153" s="204">
        <f>ROUND(I153*H153,2)</f>
        <v>0</v>
      </c>
      <c r="K153" s="200" t="s">
        <v>122</v>
      </c>
      <c r="L153" s="42"/>
      <c r="M153" s="205" t="s">
        <v>20</v>
      </c>
      <c r="N153" s="206" t="s">
        <v>49</v>
      </c>
      <c r="O153" s="82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9" t="s">
        <v>123</v>
      </c>
      <c r="AT153" s="209" t="s">
        <v>118</v>
      </c>
      <c r="AU153" s="209" t="s">
        <v>87</v>
      </c>
      <c r="AY153" s="15" t="s">
        <v>116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5" t="s">
        <v>22</v>
      </c>
      <c r="BK153" s="210">
        <f>ROUND(I153*H153,2)</f>
        <v>0</v>
      </c>
      <c r="BL153" s="15" t="s">
        <v>123</v>
      </c>
      <c r="BM153" s="209" t="s">
        <v>269</v>
      </c>
    </row>
    <row r="154" s="2" customFormat="1">
      <c r="A154" s="36"/>
      <c r="B154" s="37"/>
      <c r="C154" s="38"/>
      <c r="D154" s="211" t="s">
        <v>125</v>
      </c>
      <c r="E154" s="38"/>
      <c r="F154" s="212" t="s">
        <v>270</v>
      </c>
      <c r="G154" s="38"/>
      <c r="H154" s="38"/>
      <c r="I154" s="213"/>
      <c r="J154" s="38"/>
      <c r="K154" s="38"/>
      <c r="L154" s="42"/>
      <c r="M154" s="214"/>
      <c r="N154" s="215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125</v>
      </c>
      <c r="AU154" s="15" t="s">
        <v>87</v>
      </c>
    </row>
    <row r="155" s="13" customFormat="1">
      <c r="A155" s="13"/>
      <c r="B155" s="216"/>
      <c r="C155" s="217"/>
      <c r="D155" s="218" t="s">
        <v>127</v>
      </c>
      <c r="E155" s="219" t="s">
        <v>20</v>
      </c>
      <c r="F155" s="220" t="s">
        <v>271</v>
      </c>
      <c r="G155" s="217"/>
      <c r="H155" s="221">
        <v>100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127</v>
      </c>
      <c r="AU155" s="227" t="s">
        <v>87</v>
      </c>
      <c r="AV155" s="13" t="s">
        <v>87</v>
      </c>
      <c r="AW155" s="13" t="s">
        <v>39</v>
      </c>
      <c r="AX155" s="13" t="s">
        <v>22</v>
      </c>
      <c r="AY155" s="227" t="s">
        <v>116</v>
      </c>
    </row>
    <row r="156" s="12" customFormat="1" ht="22.8" customHeight="1">
      <c r="A156" s="12"/>
      <c r="B156" s="182"/>
      <c r="C156" s="183"/>
      <c r="D156" s="184" t="s">
        <v>77</v>
      </c>
      <c r="E156" s="196" t="s">
        <v>143</v>
      </c>
      <c r="F156" s="196" t="s">
        <v>272</v>
      </c>
      <c r="G156" s="183"/>
      <c r="H156" s="183"/>
      <c r="I156" s="186"/>
      <c r="J156" s="197">
        <f>BK156</f>
        <v>0</v>
      </c>
      <c r="K156" s="183"/>
      <c r="L156" s="188"/>
      <c r="M156" s="189"/>
      <c r="N156" s="190"/>
      <c r="O156" s="190"/>
      <c r="P156" s="191">
        <f>SUM(P157:P165)</f>
        <v>0</v>
      </c>
      <c r="Q156" s="190"/>
      <c r="R156" s="191">
        <f>SUM(R157:R165)</f>
        <v>81.869</v>
      </c>
      <c r="S156" s="190"/>
      <c r="T156" s="192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3" t="s">
        <v>22</v>
      </c>
      <c r="AT156" s="194" t="s">
        <v>77</v>
      </c>
      <c r="AU156" s="194" t="s">
        <v>22</v>
      </c>
      <c r="AY156" s="193" t="s">
        <v>116</v>
      </c>
      <c r="BK156" s="195">
        <f>SUM(BK157:BK165)</f>
        <v>0</v>
      </c>
    </row>
    <row r="157" s="2" customFormat="1" ht="66.75" customHeight="1">
      <c r="A157" s="36"/>
      <c r="B157" s="37"/>
      <c r="C157" s="198" t="s">
        <v>273</v>
      </c>
      <c r="D157" s="198" t="s">
        <v>118</v>
      </c>
      <c r="E157" s="199" t="s">
        <v>274</v>
      </c>
      <c r="F157" s="200" t="s">
        <v>275</v>
      </c>
      <c r="G157" s="201" t="s">
        <v>121</v>
      </c>
      <c r="H157" s="202">
        <v>8064</v>
      </c>
      <c r="I157" s="203"/>
      <c r="J157" s="204">
        <f>ROUND(I157*H157,2)</f>
        <v>0</v>
      </c>
      <c r="K157" s="200" t="s">
        <v>122</v>
      </c>
      <c r="L157" s="42"/>
      <c r="M157" s="205" t="s">
        <v>20</v>
      </c>
      <c r="N157" s="206" t="s">
        <v>49</v>
      </c>
      <c r="O157" s="82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9" t="s">
        <v>123</v>
      </c>
      <c r="AT157" s="209" t="s">
        <v>118</v>
      </c>
      <c r="AU157" s="209" t="s">
        <v>87</v>
      </c>
      <c r="AY157" s="15" t="s">
        <v>116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5" t="s">
        <v>22</v>
      </c>
      <c r="BK157" s="210">
        <f>ROUND(I157*H157,2)</f>
        <v>0</v>
      </c>
      <c r="BL157" s="15" t="s">
        <v>123</v>
      </c>
      <c r="BM157" s="209" t="s">
        <v>276</v>
      </c>
    </row>
    <row r="158" s="2" customFormat="1">
      <c r="A158" s="36"/>
      <c r="B158" s="37"/>
      <c r="C158" s="38"/>
      <c r="D158" s="211" t="s">
        <v>125</v>
      </c>
      <c r="E158" s="38"/>
      <c r="F158" s="212" t="s">
        <v>277</v>
      </c>
      <c r="G158" s="38"/>
      <c r="H158" s="38"/>
      <c r="I158" s="213"/>
      <c r="J158" s="38"/>
      <c r="K158" s="38"/>
      <c r="L158" s="42"/>
      <c r="M158" s="214"/>
      <c r="N158" s="215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125</v>
      </c>
      <c r="AU158" s="15" t="s">
        <v>87</v>
      </c>
    </row>
    <row r="159" s="13" customFormat="1">
      <c r="A159" s="13"/>
      <c r="B159" s="216"/>
      <c r="C159" s="217"/>
      <c r="D159" s="218" t="s">
        <v>127</v>
      </c>
      <c r="E159" s="219" t="s">
        <v>20</v>
      </c>
      <c r="F159" s="220" t="s">
        <v>278</v>
      </c>
      <c r="G159" s="217"/>
      <c r="H159" s="221">
        <v>8064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127</v>
      </c>
      <c r="AU159" s="227" t="s">
        <v>87</v>
      </c>
      <c r="AV159" s="13" t="s">
        <v>87</v>
      </c>
      <c r="AW159" s="13" t="s">
        <v>39</v>
      </c>
      <c r="AX159" s="13" t="s">
        <v>22</v>
      </c>
      <c r="AY159" s="227" t="s">
        <v>116</v>
      </c>
    </row>
    <row r="160" s="2" customFormat="1" ht="21.75" customHeight="1">
      <c r="A160" s="36"/>
      <c r="B160" s="37"/>
      <c r="C160" s="228" t="s">
        <v>279</v>
      </c>
      <c r="D160" s="228" t="s">
        <v>194</v>
      </c>
      <c r="E160" s="229" t="s">
        <v>280</v>
      </c>
      <c r="F160" s="230" t="s">
        <v>281</v>
      </c>
      <c r="G160" s="231" t="s">
        <v>246</v>
      </c>
      <c r="H160" s="232">
        <v>64.108999999999995</v>
      </c>
      <c r="I160" s="233"/>
      <c r="J160" s="234">
        <f>ROUND(I160*H160,2)</f>
        <v>0</v>
      </c>
      <c r="K160" s="230" t="s">
        <v>122</v>
      </c>
      <c r="L160" s="235"/>
      <c r="M160" s="236" t="s">
        <v>20</v>
      </c>
      <c r="N160" s="237" t="s">
        <v>49</v>
      </c>
      <c r="O160" s="82"/>
      <c r="P160" s="207">
        <f>O160*H160</f>
        <v>0</v>
      </c>
      <c r="Q160" s="207">
        <v>1</v>
      </c>
      <c r="R160" s="207">
        <f>Q160*H160</f>
        <v>64.108999999999995</v>
      </c>
      <c r="S160" s="207">
        <v>0</v>
      </c>
      <c r="T160" s="20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9" t="s">
        <v>161</v>
      </c>
      <c r="AT160" s="209" t="s">
        <v>194</v>
      </c>
      <c r="AU160" s="209" t="s">
        <v>87</v>
      </c>
      <c r="AY160" s="15" t="s">
        <v>116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5" t="s">
        <v>22</v>
      </c>
      <c r="BK160" s="210">
        <f>ROUND(I160*H160,2)</f>
        <v>0</v>
      </c>
      <c r="BL160" s="15" t="s">
        <v>123</v>
      </c>
      <c r="BM160" s="209" t="s">
        <v>282</v>
      </c>
    </row>
    <row r="161" s="13" customFormat="1">
      <c r="A161" s="13"/>
      <c r="B161" s="216"/>
      <c r="C161" s="217"/>
      <c r="D161" s="218" t="s">
        <v>127</v>
      </c>
      <c r="E161" s="219" t="s">
        <v>20</v>
      </c>
      <c r="F161" s="220" t="s">
        <v>283</v>
      </c>
      <c r="G161" s="217"/>
      <c r="H161" s="221">
        <v>64.108999999999995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7" t="s">
        <v>127</v>
      </c>
      <c r="AU161" s="227" t="s">
        <v>87</v>
      </c>
      <c r="AV161" s="13" t="s">
        <v>87</v>
      </c>
      <c r="AW161" s="13" t="s">
        <v>39</v>
      </c>
      <c r="AX161" s="13" t="s">
        <v>22</v>
      </c>
      <c r="AY161" s="227" t="s">
        <v>116</v>
      </c>
    </row>
    <row r="162" s="2" customFormat="1" ht="37.8" customHeight="1">
      <c r="A162" s="36"/>
      <c r="B162" s="37"/>
      <c r="C162" s="198" t="s">
        <v>284</v>
      </c>
      <c r="D162" s="198" t="s">
        <v>118</v>
      </c>
      <c r="E162" s="199" t="s">
        <v>285</v>
      </c>
      <c r="F162" s="200" t="s">
        <v>286</v>
      </c>
      <c r="G162" s="201" t="s">
        <v>151</v>
      </c>
      <c r="H162" s="202">
        <v>12</v>
      </c>
      <c r="I162" s="203"/>
      <c r="J162" s="204">
        <f>ROUND(I162*H162,2)</f>
        <v>0</v>
      </c>
      <c r="K162" s="200" t="s">
        <v>122</v>
      </c>
      <c r="L162" s="42"/>
      <c r="M162" s="205" t="s">
        <v>20</v>
      </c>
      <c r="N162" s="206" t="s">
        <v>49</v>
      </c>
      <c r="O162" s="82"/>
      <c r="P162" s="207">
        <f>O162*H162</f>
        <v>0</v>
      </c>
      <c r="Q162" s="207">
        <v>1.48</v>
      </c>
      <c r="R162" s="207">
        <f>Q162*H162</f>
        <v>17.759999999999998</v>
      </c>
      <c r="S162" s="207">
        <v>0</v>
      </c>
      <c r="T162" s="20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9" t="s">
        <v>123</v>
      </c>
      <c r="AT162" s="209" t="s">
        <v>118</v>
      </c>
      <c r="AU162" s="209" t="s">
        <v>87</v>
      </c>
      <c r="AY162" s="15" t="s">
        <v>116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5" t="s">
        <v>22</v>
      </c>
      <c r="BK162" s="210">
        <f>ROUND(I162*H162,2)</f>
        <v>0</v>
      </c>
      <c r="BL162" s="15" t="s">
        <v>123</v>
      </c>
      <c r="BM162" s="209" t="s">
        <v>287</v>
      </c>
    </row>
    <row r="163" s="2" customFormat="1">
      <c r="A163" s="36"/>
      <c r="B163" s="37"/>
      <c r="C163" s="38"/>
      <c r="D163" s="211" t="s">
        <v>125</v>
      </c>
      <c r="E163" s="38"/>
      <c r="F163" s="212" t="s">
        <v>288</v>
      </c>
      <c r="G163" s="38"/>
      <c r="H163" s="38"/>
      <c r="I163" s="213"/>
      <c r="J163" s="38"/>
      <c r="K163" s="38"/>
      <c r="L163" s="42"/>
      <c r="M163" s="214"/>
      <c r="N163" s="215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125</v>
      </c>
      <c r="AU163" s="15" t="s">
        <v>87</v>
      </c>
    </row>
    <row r="164" s="2" customFormat="1" ht="37.8" customHeight="1">
      <c r="A164" s="36"/>
      <c r="B164" s="37"/>
      <c r="C164" s="198" t="s">
        <v>289</v>
      </c>
      <c r="D164" s="198" t="s">
        <v>118</v>
      </c>
      <c r="E164" s="199" t="s">
        <v>290</v>
      </c>
      <c r="F164" s="200" t="s">
        <v>291</v>
      </c>
      <c r="G164" s="201" t="s">
        <v>246</v>
      </c>
      <c r="H164" s="202">
        <v>2</v>
      </c>
      <c r="I164" s="203"/>
      <c r="J164" s="204">
        <f>ROUND(I164*H164,2)</f>
        <v>0</v>
      </c>
      <c r="K164" s="200" t="s">
        <v>122</v>
      </c>
      <c r="L164" s="42"/>
      <c r="M164" s="205" t="s">
        <v>20</v>
      </c>
      <c r="N164" s="206" t="s">
        <v>49</v>
      </c>
      <c r="O164" s="82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9" t="s">
        <v>123</v>
      </c>
      <c r="AT164" s="209" t="s">
        <v>118</v>
      </c>
      <c r="AU164" s="209" t="s">
        <v>87</v>
      </c>
      <c r="AY164" s="15" t="s">
        <v>116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5" t="s">
        <v>22</v>
      </c>
      <c r="BK164" s="210">
        <f>ROUND(I164*H164,2)</f>
        <v>0</v>
      </c>
      <c r="BL164" s="15" t="s">
        <v>123</v>
      </c>
      <c r="BM164" s="209" t="s">
        <v>292</v>
      </c>
    </row>
    <row r="165" s="2" customFormat="1">
      <c r="A165" s="36"/>
      <c r="B165" s="37"/>
      <c r="C165" s="38"/>
      <c r="D165" s="211" t="s">
        <v>125</v>
      </c>
      <c r="E165" s="38"/>
      <c r="F165" s="212" t="s">
        <v>293</v>
      </c>
      <c r="G165" s="38"/>
      <c r="H165" s="38"/>
      <c r="I165" s="213"/>
      <c r="J165" s="38"/>
      <c r="K165" s="38"/>
      <c r="L165" s="42"/>
      <c r="M165" s="214"/>
      <c r="N165" s="215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125</v>
      </c>
      <c r="AU165" s="15" t="s">
        <v>87</v>
      </c>
    </row>
    <row r="166" s="12" customFormat="1" ht="22.8" customHeight="1">
      <c r="A166" s="12"/>
      <c r="B166" s="182"/>
      <c r="C166" s="183"/>
      <c r="D166" s="184" t="s">
        <v>77</v>
      </c>
      <c r="E166" s="196" t="s">
        <v>294</v>
      </c>
      <c r="F166" s="196" t="s">
        <v>295</v>
      </c>
      <c r="G166" s="183"/>
      <c r="H166" s="183"/>
      <c r="I166" s="186"/>
      <c r="J166" s="197">
        <f>BK166</f>
        <v>0</v>
      </c>
      <c r="K166" s="183"/>
      <c r="L166" s="188"/>
      <c r="M166" s="189"/>
      <c r="N166" s="190"/>
      <c r="O166" s="190"/>
      <c r="P166" s="191">
        <f>SUM(P167:P168)</f>
        <v>0</v>
      </c>
      <c r="Q166" s="190"/>
      <c r="R166" s="191">
        <f>SUM(R167:R168)</f>
        <v>0</v>
      </c>
      <c r="S166" s="190"/>
      <c r="T166" s="192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3" t="s">
        <v>22</v>
      </c>
      <c r="AT166" s="194" t="s">
        <v>77</v>
      </c>
      <c r="AU166" s="194" t="s">
        <v>22</v>
      </c>
      <c r="AY166" s="193" t="s">
        <v>116</v>
      </c>
      <c r="BK166" s="195">
        <f>SUM(BK167:BK168)</f>
        <v>0</v>
      </c>
    </row>
    <row r="167" s="2" customFormat="1" ht="33" customHeight="1">
      <c r="A167" s="36"/>
      <c r="B167" s="37"/>
      <c r="C167" s="198" t="s">
        <v>296</v>
      </c>
      <c r="D167" s="198" t="s">
        <v>118</v>
      </c>
      <c r="E167" s="199" t="s">
        <v>297</v>
      </c>
      <c r="F167" s="200" t="s">
        <v>298</v>
      </c>
      <c r="G167" s="201" t="s">
        <v>246</v>
      </c>
      <c r="H167" s="202">
        <v>274.23599999999999</v>
      </c>
      <c r="I167" s="203"/>
      <c r="J167" s="204">
        <f>ROUND(I167*H167,2)</f>
        <v>0</v>
      </c>
      <c r="K167" s="200" t="s">
        <v>122</v>
      </c>
      <c r="L167" s="42"/>
      <c r="M167" s="205" t="s">
        <v>20</v>
      </c>
      <c r="N167" s="206" t="s">
        <v>49</v>
      </c>
      <c r="O167" s="82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9" t="s">
        <v>123</v>
      </c>
      <c r="AT167" s="209" t="s">
        <v>118</v>
      </c>
      <c r="AU167" s="209" t="s">
        <v>87</v>
      </c>
      <c r="AY167" s="15" t="s">
        <v>116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5" t="s">
        <v>22</v>
      </c>
      <c r="BK167" s="210">
        <f>ROUND(I167*H167,2)</f>
        <v>0</v>
      </c>
      <c r="BL167" s="15" t="s">
        <v>123</v>
      </c>
      <c r="BM167" s="209" t="s">
        <v>299</v>
      </c>
    </row>
    <row r="168" s="2" customFormat="1">
      <c r="A168" s="36"/>
      <c r="B168" s="37"/>
      <c r="C168" s="38"/>
      <c r="D168" s="211" t="s">
        <v>125</v>
      </c>
      <c r="E168" s="38"/>
      <c r="F168" s="212" t="s">
        <v>300</v>
      </c>
      <c r="G168" s="38"/>
      <c r="H168" s="38"/>
      <c r="I168" s="213"/>
      <c r="J168" s="38"/>
      <c r="K168" s="38"/>
      <c r="L168" s="42"/>
      <c r="M168" s="214"/>
      <c r="N168" s="215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125</v>
      </c>
      <c r="AU168" s="15" t="s">
        <v>87</v>
      </c>
    </row>
    <row r="169" s="12" customFormat="1" ht="25.92" customHeight="1">
      <c r="A169" s="12"/>
      <c r="B169" s="182"/>
      <c r="C169" s="183"/>
      <c r="D169" s="184" t="s">
        <v>77</v>
      </c>
      <c r="E169" s="185" t="s">
        <v>301</v>
      </c>
      <c r="F169" s="185" t="s">
        <v>302</v>
      </c>
      <c r="G169" s="183"/>
      <c r="H169" s="183"/>
      <c r="I169" s="186"/>
      <c r="J169" s="187">
        <f>BK169</f>
        <v>0</v>
      </c>
      <c r="K169" s="183"/>
      <c r="L169" s="188"/>
      <c r="M169" s="189"/>
      <c r="N169" s="190"/>
      <c r="O169" s="190"/>
      <c r="P169" s="191">
        <f>SUM(P170:P183)</f>
        <v>0</v>
      </c>
      <c r="Q169" s="190"/>
      <c r="R169" s="191">
        <f>SUM(R170:R183)</f>
        <v>0</v>
      </c>
      <c r="S169" s="190"/>
      <c r="T169" s="192">
        <f>SUM(T170:T183)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3" t="s">
        <v>143</v>
      </c>
      <c r="AT169" s="194" t="s">
        <v>77</v>
      </c>
      <c r="AU169" s="194" t="s">
        <v>78</v>
      </c>
      <c r="AY169" s="193" t="s">
        <v>116</v>
      </c>
      <c r="BK169" s="195">
        <f>SUM(BK170:BK183)</f>
        <v>0</v>
      </c>
    </row>
    <row r="170" s="2" customFormat="1" ht="37.8" customHeight="1">
      <c r="A170" s="36"/>
      <c r="B170" s="37"/>
      <c r="C170" s="198" t="s">
        <v>303</v>
      </c>
      <c r="D170" s="198" t="s">
        <v>118</v>
      </c>
      <c r="E170" s="199" t="s">
        <v>304</v>
      </c>
      <c r="F170" s="200" t="s">
        <v>305</v>
      </c>
      <c r="G170" s="201" t="s">
        <v>257</v>
      </c>
      <c r="H170" s="202">
        <v>1</v>
      </c>
      <c r="I170" s="203"/>
      <c r="J170" s="204">
        <f>ROUND(I170*H170,2)</f>
        <v>0</v>
      </c>
      <c r="K170" s="200" t="s">
        <v>20</v>
      </c>
      <c r="L170" s="42"/>
      <c r="M170" s="205" t="s">
        <v>20</v>
      </c>
      <c r="N170" s="206" t="s">
        <v>49</v>
      </c>
      <c r="O170" s="82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9" t="s">
        <v>306</v>
      </c>
      <c r="AT170" s="209" t="s">
        <v>118</v>
      </c>
      <c r="AU170" s="209" t="s">
        <v>22</v>
      </c>
      <c r="AY170" s="15" t="s">
        <v>116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5" t="s">
        <v>22</v>
      </c>
      <c r="BK170" s="210">
        <f>ROUND(I170*H170,2)</f>
        <v>0</v>
      </c>
      <c r="BL170" s="15" t="s">
        <v>306</v>
      </c>
      <c r="BM170" s="209" t="s">
        <v>307</v>
      </c>
    </row>
    <row r="171" s="2" customFormat="1" ht="24.15" customHeight="1">
      <c r="A171" s="36"/>
      <c r="B171" s="37"/>
      <c r="C171" s="198" t="s">
        <v>308</v>
      </c>
      <c r="D171" s="198" t="s">
        <v>118</v>
      </c>
      <c r="E171" s="199" t="s">
        <v>309</v>
      </c>
      <c r="F171" s="200" t="s">
        <v>310</v>
      </c>
      <c r="G171" s="201" t="s">
        <v>257</v>
      </c>
      <c r="H171" s="202">
        <v>1</v>
      </c>
      <c r="I171" s="203"/>
      <c r="J171" s="204">
        <f>ROUND(I171*H171,2)</f>
        <v>0</v>
      </c>
      <c r="K171" s="200" t="s">
        <v>20</v>
      </c>
      <c r="L171" s="42"/>
      <c r="M171" s="205" t="s">
        <v>20</v>
      </c>
      <c r="N171" s="206" t="s">
        <v>49</v>
      </c>
      <c r="O171" s="82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9" t="s">
        <v>306</v>
      </c>
      <c r="AT171" s="209" t="s">
        <v>118</v>
      </c>
      <c r="AU171" s="209" t="s">
        <v>22</v>
      </c>
      <c r="AY171" s="15" t="s">
        <v>116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5" t="s">
        <v>22</v>
      </c>
      <c r="BK171" s="210">
        <f>ROUND(I171*H171,2)</f>
        <v>0</v>
      </c>
      <c r="BL171" s="15" t="s">
        <v>306</v>
      </c>
      <c r="BM171" s="209" t="s">
        <v>311</v>
      </c>
    </row>
    <row r="172" s="2" customFormat="1" ht="49.05" customHeight="1">
      <c r="A172" s="36"/>
      <c r="B172" s="37"/>
      <c r="C172" s="198" t="s">
        <v>312</v>
      </c>
      <c r="D172" s="198" t="s">
        <v>118</v>
      </c>
      <c r="E172" s="199" t="s">
        <v>313</v>
      </c>
      <c r="F172" s="200" t="s">
        <v>314</v>
      </c>
      <c r="G172" s="201" t="s">
        <v>257</v>
      </c>
      <c r="H172" s="202">
        <v>1</v>
      </c>
      <c r="I172" s="203"/>
      <c r="J172" s="204">
        <f>ROUND(I172*H172,2)</f>
        <v>0</v>
      </c>
      <c r="K172" s="200" t="s">
        <v>20</v>
      </c>
      <c r="L172" s="42"/>
      <c r="M172" s="205" t="s">
        <v>20</v>
      </c>
      <c r="N172" s="206" t="s">
        <v>49</v>
      </c>
      <c r="O172" s="82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9" t="s">
        <v>306</v>
      </c>
      <c r="AT172" s="209" t="s">
        <v>118</v>
      </c>
      <c r="AU172" s="209" t="s">
        <v>22</v>
      </c>
      <c r="AY172" s="15" t="s">
        <v>116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5" t="s">
        <v>22</v>
      </c>
      <c r="BK172" s="210">
        <f>ROUND(I172*H172,2)</f>
        <v>0</v>
      </c>
      <c r="BL172" s="15" t="s">
        <v>306</v>
      </c>
      <c r="BM172" s="209" t="s">
        <v>315</v>
      </c>
    </row>
    <row r="173" s="2" customFormat="1" ht="44.25" customHeight="1">
      <c r="A173" s="36"/>
      <c r="B173" s="37"/>
      <c r="C173" s="198" t="s">
        <v>316</v>
      </c>
      <c r="D173" s="198" t="s">
        <v>118</v>
      </c>
      <c r="E173" s="199" t="s">
        <v>317</v>
      </c>
      <c r="F173" s="200" t="s">
        <v>318</v>
      </c>
      <c r="G173" s="201" t="s">
        <v>257</v>
      </c>
      <c r="H173" s="202">
        <v>1</v>
      </c>
      <c r="I173" s="203"/>
      <c r="J173" s="204">
        <f>ROUND(I173*H173,2)</f>
        <v>0</v>
      </c>
      <c r="K173" s="200" t="s">
        <v>20</v>
      </c>
      <c r="L173" s="42"/>
      <c r="M173" s="205" t="s">
        <v>20</v>
      </c>
      <c r="N173" s="206" t="s">
        <v>49</v>
      </c>
      <c r="O173" s="82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9" t="s">
        <v>306</v>
      </c>
      <c r="AT173" s="209" t="s">
        <v>118</v>
      </c>
      <c r="AU173" s="209" t="s">
        <v>22</v>
      </c>
      <c r="AY173" s="15" t="s">
        <v>116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5" t="s">
        <v>22</v>
      </c>
      <c r="BK173" s="210">
        <f>ROUND(I173*H173,2)</f>
        <v>0</v>
      </c>
      <c r="BL173" s="15" t="s">
        <v>306</v>
      </c>
      <c r="BM173" s="209" t="s">
        <v>319</v>
      </c>
    </row>
    <row r="174" s="2" customFormat="1" ht="37.8" customHeight="1">
      <c r="A174" s="36"/>
      <c r="B174" s="37"/>
      <c r="C174" s="198" t="s">
        <v>320</v>
      </c>
      <c r="D174" s="198" t="s">
        <v>118</v>
      </c>
      <c r="E174" s="199" t="s">
        <v>321</v>
      </c>
      <c r="F174" s="200" t="s">
        <v>322</v>
      </c>
      <c r="G174" s="201" t="s">
        <v>257</v>
      </c>
      <c r="H174" s="202">
        <v>1</v>
      </c>
      <c r="I174" s="203"/>
      <c r="J174" s="204">
        <f>ROUND(I174*H174,2)</f>
        <v>0</v>
      </c>
      <c r="K174" s="200" t="s">
        <v>20</v>
      </c>
      <c r="L174" s="42"/>
      <c r="M174" s="205" t="s">
        <v>20</v>
      </c>
      <c r="N174" s="206" t="s">
        <v>49</v>
      </c>
      <c r="O174" s="82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9" t="s">
        <v>306</v>
      </c>
      <c r="AT174" s="209" t="s">
        <v>118</v>
      </c>
      <c r="AU174" s="209" t="s">
        <v>22</v>
      </c>
      <c r="AY174" s="15" t="s">
        <v>116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5" t="s">
        <v>22</v>
      </c>
      <c r="BK174" s="210">
        <f>ROUND(I174*H174,2)</f>
        <v>0</v>
      </c>
      <c r="BL174" s="15" t="s">
        <v>306</v>
      </c>
      <c r="BM174" s="209" t="s">
        <v>323</v>
      </c>
    </row>
    <row r="175" s="2" customFormat="1" ht="16.5" customHeight="1">
      <c r="A175" s="36"/>
      <c r="B175" s="37"/>
      <c r="C175" s="198" t="s">
        <v>324</v>
      </c>
      <c r="D175" s="198" t="s">
        <v>118</v>
      </c>
      <c r="E175" s="199" t="s">
        <v>325</v>
      </c>
      <c r="F175" s="200" t="s">
        <v>326</v>
      </c>
      <c r="G175" s="201" t="s">
        <v>257</v>
      </c>
      <c r="H175" s="202">
        <v>1</v>
      </c>
      <c r="I175" s="203"/>
      <c r="J175" s="204">
        <f>ROUND(I175*H175,2)</f>
        <v>0</v>
      </c>
      <c r="K175" s="200" t="s">
        <v>20</v>
      </c>
      <c r="L175" s="42"/>
      <c r="M175" s="205" t="s">
        <v>20</v>
      </c>
      <c r="N175" s="206" t="s">
        <v>49</v>
      </c>
      <c r="O175" s="82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9" t="s">
        <v>306</v>
      </c>
      <c r="AT175" s="209" t="s">
        <v>118</v>
      </c>
      <c r="AU175" s="209" t="s">
        <v>22</v>
      </c>
      <c r="AY175" s="15" t="s">
        <v>116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5" t="s">
        <v>22</v>
      </c>
      <c r="BK175" s="210">
        <f>ROUND(I175*H175,2)</f>
        <v>0</v>
      </c>
      <c r="BL175" s="15" t="s">
        <v>306</v>
      </c>
      <c r="BM175" s="209" t="s">
        <v>327</v>
      </c>
    </row>
    <row r="176" s="2" customFormat="1" ht="37.8" customHeight="1">
      <c r="A176" s="36"/>
      <c r="B176" s="37"/>
      <c r="C176" s="198" t="s">
        <v>328</v>
      </c>
      <c r="D176" s="198" t="s">
        <v>118</v>
      </c>
      <c r="E176" s="199" t="s">
        <v>329</v>
      </c>
      <c r="F176" s="200" t="s">
        <v>330</v>
      </c>
      <c r="G176" s="201" t="s">
        <v>257</v>
      </c>
      <c r="H176" s="202">
        <v>1</v>
      </c>
      <c r="I176" s="203"/>
      <c r="J176" s="204">
        <f>ROUND(I176*H176,2)</f>
        <v>0</v>
      </c>
      <c r="K176" s="200" t="s">
        <v>20</v>
      </c>
      <c r="L176" s="42"/>
      <c r="M176" s="205" t="s">
        <v>20</v>
      </c>
      <c r="N176" s="206" t="s">
        <v>49</v>
      </c>
      <c r="O176" s="82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9" t="s">
        <v>306</v>
      </c>
      <c r="AT176" s="209" t="s">
        <v>118</v>
      </c>
      <c r="AU176" s="209" t="s">
        <v>22</v>
      </c>
      <c r="AY176" s="15" t="s">
        <v>116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5" t="s">
        <v>22</v>
      </c>
      <c r="BK176" s="210">
        <f>ROUND(I176*H176,2)</f>
        <v>0</v>
      </c>
      <c r="BL176" s="15" t="s">
        <v>306</v>
      </c>
      <c r="BM176" s="209" t="s">
        <v>331</v>
      </c>
    </row>
    <row r="177" s="2" customFormat="1" ht="37.8" customHeight="1">
      <c r="A177" s="36"/>
      <c r="B177" s="37"/>
      <c r="C177" s="198" t="s">
        <v>332</v>
      </c>
      <c r="D177" s="198" t="s">
        <v>118</v>
      </c>
      <c r="E177" s="199" t="s">
        <v>333</v>
      </c>
      <c r="F177" s="200" t="s">
        <v>334</v>
      </c>
      <c r="G177" s="201" t="s">
        <v>257</v>
      </c>
      <c r="H177" s="202">
        <v>1</v>
      </c>
      <c r="I177" s="203"/>
      <c r="J177" s="204">
        <f>ROUND(I177*H177,2)</f>
        <v>0</v>
      </c>
      <c r="K177" s="200" t="s">
        <v>20</v>
      </c>
      <c r="L177" s="42"/>
      <c r="M177" s="205" t="s">
        <v>20</v>
      </c>
      <c r="N177" s="206" t="s">
        <v>49</v>
      </c>
      <c r="O177" s="82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9" t="s">
        <v>306</v>
      </c>
      <c r="AT177" s="209" t="s">
        <v>118</v>
      </c>
      <c r="AU177" s="209" t="s">
        <v>22</v>
      </c>
      <c r="AY177" s="15" t="s">
        <v>116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5" t="s">
        <v>22</v>
      </c>
      <c r="BK177" s="210">
        <f>ROUND(I177*H177,2)</f>
        <v>0</v>
      </c>
      <c r="BL177" s="15" t="s">
        <v>306</v>
      </c>
      <c r="BM177" s="209" t="s">
        <v>335</v>
      </c>
    </row>
    <row r="178" s="2" customFormat="1" ht="24.15" customHeight="1">
      <c r="A178" s="36"/>
      <c r="B178" s="37"/>
      <c r="C178" s="198" t="s">
        <v>336</v>
      </c>
      <c r="D178" s="198" t="s">
        <v>118</v>
      </c>
      <c r="E178" s="199" t="s">
        <v>337</v>
      </c>
      <c r="F178" s="200" t="s">
        <v>338</v>
      </c>
      <c r="G178" s="201" t="s">
        <v>257</v>
      </c>
      <c r="H178" s="202">
        <v>1</v>
      </c>
      <c r="I178" s="203"/>
      <c r="J178" s="204">
        <f>ROUND(I178*H178,2)</f>
        <v>0</v>
      </c>
      <c r="K178" s="200" t="s">
        <v>20</v>
      </c>
      <c r="L178" s="42"/>
      <c r="M178" s="205" t="s">
        <v>20</v>
      </c>
      <c r="N178" s="206" t="s">
        <v>49</v>
      </c>
      <c r="O178" s="82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9" t="s">
        <v>306</v>
      </c>
      <c r="AT178" s="209" t="s">
        <v>118</v>
      </c>
      <c r="AU178" s="209" t="s">
        <v>22</v>
      </c>
      <c r="AY178" s="15" t="s">
        <v>116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5" t="s">
        <v>22</v>
      </c>
      <c r="BK178" s="210">
        <f>ROUND(I178*H178,2)</f>
        <v>0</v>
      </c>
      <c r="BL178" s="15" t="s">
        <v>306</v>
      </c>
      <c r="BM178" s="209" t="s">
        <v>339</v>
      </c>
    </row>
    <row r="179" s="2" customFormat="1" ht="55.5" customHeight="1">
      <c r="A179" s="36"/>
      <c r="B179" s="37"/>
      <c r="C179" s="198" t="s">
        <v>340</v>
      </c>
      <c r="D179" s="198" t="s">
        <v>118</v>
      </c>
      <c r="E179" s="199" t="s">
        <v>341</v>
      </c>
      <c r="F179" s="200" t="s">
        <v>342</v>
      </c>
      <c r="G179" s="201" t="s">
        <v>231</v>
      </c>
      <c r="H179" s="202">
        <v>0.67200000000000004</v>
      </c>
      <c r="I179" s="203"/>
      <c r="J179" s="204">
        <f>ROUND(I179*H179,2)</f>
        <v>0</v>
      </c>
      <c r="K179" s="200" t="s">
        <v>20</v>
      </c>
      <c r="L179" s="42"/>
      <c r="M179" s="205" t="s">
        <v>20</v>
      </c>
      <c r="N179" s="206" t="s">
        <v>49</v>
      </c>
      <c r="O179" s="82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9" t="s">
        <v>306</v>
      </c>
      <c r="AT179" s="209" t="s">
        <v>118</v>
      </c>
      <c r="AU179" s="209" t="s">
        <v>22</v>
      </c>
      <c r="AY179" s="15" t="s">
        <v>116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5" t="s">
        <v>22</v>
      </c>
      <c r="BK179" s="210">
        <f>ROUND(I179*H179,2)</f>
        <v>0</v>
      </c>
      <c r="BL179" s="15" t="s">
        <v>306</v>
      </c>
      <c r="BM179" s="209" t="s">
        <v>343</v>
      </c>
    </row>
    <row r="180" s="13" customFormat="1">
      <c r="A180" s="13"/>
      <c r="B180" s="216"/>
      <c r="C180" s="217"/>
      <c r="D180" s="218" t="s">
        <v>127</v>
      </c>
      <c r="E180" s="219" t="s">
        <v>20</v>
      </c>
      <c r="F180" s="220" t="s">
        <v>344</v>
      </c>
      <c r="G180" s="217"/>
      <c r="H180" s="221">
        <v>0.67200000000000004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7" t="s">
        <v>127</v>
      </c>
      <c r="AU180" s="227" t="s">
        <v>22</v>
      </c>
      <c r="AV180" s="13" t="s">
        <v>87</v>
      </c>
      <c r="AW180" s="13" t="s">
        <v>39</v>
      </c>
      <c r="AX180" s="13" t="s">
        <v>22</v>
      </c>
      <c r="AY180" s="227" t="s">
        <v>116</v>
      </c>
    </row>
    <row r="181" s="2" customFormat="1" ht="24.15" customHeight="1">
      <c r="A181" s="36"/>
      <c r="B181" s="37"/>
      <c r="C181" s="198" t="s">
        <v>345</v>
      </c>
      <c r="D181" s="198" t="s">
        <v>118</v>
      </c>
      <c r="E181" s="199" t="s">
        <v>346</v>
      </c>
      <c r="F181" s="200" t="s">
        <v>347</v>
      </c>
      <c r="G181" s="201" t="s">
        <v>257</v>
      </c>
      <c r="H181" s="202">
        <v>1</v>
      </c>
      <c r="I181" s="203"/>
      <c r="J181" s="204">
        <f>ROUND(I181*H181,2)</f>
        <v>0</v>
      </c>
      <c r="K181" s="200" t="s">
        <v>20</v>
      </c>
      <c r="L181" s="42"/>
      <c r="M181" s="205" t="s">
        <v>20</v>
      </c>
      <c r="N181" s="206" t="s">
        <v>49</v>
      </c>
      <c r="O181" s="82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9" t="s">
        <v>306</v>
      </c>
      <c r="AT181" s="209" t="s">
        <v>118</v>
      </c>
      <c r="AU181" s="209" t="s">
        <v>22</v>
      </c>
      <c r="AY181" s="15" t="s">
        <v>116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5" t="s">
        <v>22</v>
      </c>
      <c r="BK181" s="210">
        <f>ROUND(I181*H181,2)</f>
        <v>0</v>
      </c>
      <c r="BL181" s="15" t="s">
        <v>306</v>
      </c>
      <c r="BM181" s="209" t="s">
        <v>348</v>
      </c>
    </row>
    <row r="182" s="2" customFormat="1" ht="24.15" customHeight="1">
      <c r="A182" s="36"/>
      <c r="B182" s="37"/>
      <c r="C182" s="198" t="s">
        <v>349</v>
      </c>
      <c r="D182" s="198" t="s">
        <v>118</v>
      </c>
      <c r="E182" s="199" t="s">
        <v>350</v>
      </c>
      <c r="F182" s="200" t="s">
        <v>351</v>
      </c>
      <c r="G182" s="201" t="s">
        <v>257</v>
      </c>
      <c r="H182" s="202">
        <v>1</v>
      </c>
      <c r="I182" s="203"/>
      <c r="J182" s="204">
        <f>ROUND(I182*H182,2)</f>
        <v>0</v>
      </c>
      <c r="K182" s="200" t="s">
        <v>20</v>
      </c>
      <c r="L182" s="42"/>
      <c r="M182" s="205" t="s">
        <v>20</v>
      </c>
      <c r="N182" s="206" t="s">
        <v>49</v>
      </c>
      <c r="O182" s="82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9" t="s">
        <v>306</v>
      </c>
      <c r="AT182" s="209" t="s">
        <v>118</v>
      </c>
      <c r="AU182" s="209" t="s">
        <v>22</v>
      </c>
      <c r="AY182" s="15" t="s">
        <v>116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5" t="s">
        <v>22</v>
      </c>
      <c r="BK182" s="210">
        <f>ROUND(I182*H182,2)</f>
        <v>0</v>
      </c>
      <c r="BL182" s="15" t="s">
        <v>306</v>
      </c>
      <c r="BM182" s="209" t="s">
        <v>352</v>
      </c>
    </row>
    <row r="183" s="2" customFormat="1" ht="16.5" customHeight="1">
      <c r="A183" s="36"/>
      <c r="B183" s="37"/>
      <c r="C183" s="198" t="s">
        <v>353</v>
      </c>
      <c r="D183" s="198" t="s">
        <v>118</v>
      </c>
      <c r="E183" s="199" t="s">
        <v>354</v>
      </c>
      <c r="F183" s="200" t="s">
        <v>355</v>
      </c>
      <c r="G183" s="201" t="s">
        <v>257</v>
      </c>
      <c r="H183" s="202">
        <v>1</v>
      </c>
      <c r="I183" s="203"/>
      <c r="J183" s="204">
        <f>ROUND(I183*H183,2)</f>
        <v>0</v>
      </c>
      <c r="K183" s="200" t="s">
        <v>20</v>
      </c>
      <c r="L183" s="42"/>
      <c r="M183" s="238" t="s">
        <v>20</v>
      </c>
      <c r="N183" s="239" t="s">
        <v>49</v>
      </c>
      <c r="O183" s="240"/>
      <c r="P183" s="241">
        <f>O183*H183</f>
        <v>0</v>
      </c>
      <c r="Q183" s="241">
        <v>0</v>
      </c>
      <c r="R183" s="241">
        <f>Q183*H183</f>
        <v>0</v>
      </c>
      <c r="S183" s="241">
        <v>0</v>
      </c>
      <c r="T183" s="24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9" t="s">
        <v>306</v>
      </c>
      <c r="AT183" s="209" t="s">
        <v>118</v>
      </c>
      <c r="AU183" s="209" t="s">
        <v>22</v>
      </c>
      <c r="AY183" s="15" t="s">
        <v>116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5" t="s">
        <v>22</v>
      </c>
      <c r="BK183" s="210">
        <f>ROUND(I183*H183,2)</f>
        <v>0</v>
      </c>
      <c r="BL183" s="15" t="s">
        <v>306</v>
      </c>
      <c r="BM183" s="209" t="s">
        <v>356</v>
      </c>
    </row>
    <row r="184" s="2" customFormat="1" ht="6.96" customHeight="1">
      <c r="A184" s="36"/>
      <c r="B184" s="57"/>
      <c r="C184" s="58"/>
      <c r="D184" s="58"/>
      <c r="E184" s="58"/>
      <c r="F184" s="58"/>
      <c r="G184" s="58"/>
      <c r="H184" s="58"/>
      <c r="I184" s="58"/>
      <c r="J184" s="58"/>
      <c r="K184" s="58"/>
      <c r="L184" s="42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sheetProtection sheet="1" autoFilter="0" formatColumns="0" formatRows="0" objects="1" scenarios="1" spinCount="100000" saltValue="UIJ0h5uZguV1BPMFU+2ZRdOxyTetfq7RnDKbqtri3A7gm/VIjGNoeHWrU4BxfIgzL5Tk+i8ikVkQJ3X3177UlA==" hashValue="5vFvmZaIuwJZlaI0/ZJz+Uu5e5DGzbn3yJ6t932mRVt23o56HhWQPpb7s6Ig9odWyUEx1bFvQgoOAi+4Tqhvgg==" algorithmName="SHA-512" password="CC35"/>
  <autoFilter ref="C84:K18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111151103"/>
    <hyperlink ref="F92" r:id="rId2" display="https://podminky.urs.cz/item/CS_URS_2025_01/112251101"/>
    <hyperlink ref="F94" r:id="rId3" display="https://podminky.urs.cz/item/CS_URS_2025_01/112251102"/>
    <hyperlink ref="F96" r:id="rId4" display="https://podminky.urs.cz/item/CS_URS_2025_01/112251103"/>
    <hyperlink ref="F98" r:id="rId5" display="https://podminky.urs.cz/item/CS_URS_2025_01/112251107"/>
    <hyperlink ref="F100" r:id="rId6" display="https://podminky.urs.cz/item/CS_URS_2025_01/122251106"/>
    <hyperlink ref="F103" r:id="rId7" display="https://podminky.urs.cz/item/CS_URS_2025_01/124253102"/>
    <hyperlink ref="F106" r:id="rId8" display="https://podminky.urs.cz/item/CS_URS_2025_01/162351103"/>
    <hyperlink ref="F109" r:id="rId9" display="https://podminky.urs.cz/item/CS_URS_2025_01/166151101"/>
    <hyperlink ref="F112" r:id="rId10" display="https://podminky.urs.cz/item/CS_URS_2025_01/171103212"/>
    <hyperlink ref="F115" r:id="rId11" display="https://podminky.urs.cz/item/CS_URS_2025_01/171151101"/>
    <hyperlink ref="F118" r:id="rId12" display="https://podminky.urs.cz/item/CS_URS_2025_01/171152501"/>
    <hyperlink ref="F121" r:id="rId13" display="https://podminky.urs.cz/item/CS_URS_2025_01/181451121"/>
    <hyperlink ref="F126" r:id="rId14" display="https://podminky.urs.cz/item/CS_URS_2025_01/181451122"/>
    <hyperlink ref="F131" r:id="rId15" display="https://podminky.urs.cz/item/CS_URS_2025_01/181951111"/>
    <hyperlink ref="F134" r:id="rId16" display="https://podminky.urs.cz/item/CS_URS_2025_01/182151111"/>
    <hyperlink ref="F137" r:id="rId17" display="https://podminky.urs.cz/item/CS_URS_2025_01/182251101"/>
    <hyperlink ref="F140" r:id="rId18" display="https://podminky.urs.cz/item/CS_URS_2025_01/183551213"/>
    <hyperlink ref="F142" r:id="rId19" display="https://podminky.urs.cz/item/CS_URS_2025_01/183551413"/>
    <hyperlink ref="F151" r:id="rId20" display="https://podminky.urs.cz/item/CS_URS_2025_01/462511370"/>
    <hyperlink ref="F154" r:id="rId21" display="https://podminky.urs.cz/item/CS_URS_2025_01/462519003"/>
    <hyperlink ref="F158" r:id="rId22" display="https://podminky.urs.cz/item/CS_URS_2025_01/561011131"/>
    <hyperlink ref="F163" r:id="rId23" display="https://podminky.urs.cz/item/CS_URS_2025_01/572211111"/>
    <hyperlink ref="F165" r:id="rId24" display="https://podminky.urs.cz/item/CS_URS_2025_01/572221112"/>
    <hyperlink ref="F168" r:id="rId25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2025-05-06T11:41:38Z</dcterms:created>
  <dcterms:modified xsi:type="dcterms:W3CDTF">2025-05-06T11:41:41Z</dcterms:modified>
</cp:coreProperties>
</file>